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740" yWindow="1995" windowWidth="19440" windowHeight="6585"/>
  </bookViews>
  <sheets>
    <sheet name="Workforce 1" sheetId="3" r:id="rId1"/>
    <sheet name="Workforce 2" sheetId="2" r:id="rId2"/>
    <sheet name="Graduate recruitment 1" sheetId="5" r:id="rId3"/>
    <sheet name="Graduate recruitment 2" sheetId="6" r:id="rId4"/>
    <sheet name="Recruitment other" sheetId="7" r:id="rId5"/>
    <sheet name="Promotion applications" sheetId="8" r:id="rId6"/>
    <sheet name="Promotions" sheetId="9" r:id="rId7"/>
    <sheet name="Annual Appraisals 2013" sheetId="4" r:id="rId8"/>
  </sheets>
  <externalReferences>
    <externalReference r:id="rId9"/>
  </externalReferences>
  <definedNames>
    <definedName name="_xlnm.Print_Area" localSheetId="7">'Annual Appraisals 2013'!$A$1:$L$56</definedName>
    <definedName name="_xlnm.Print_Area" localSheetId="5">'Promotion applications'!$A$1:$M$31</definedName>
    <definedName name="_xlnm.Print_Area" localSheetId="6">Promotions!$A$1:$M$31</definedName>
  </definedNames>
  <calcPr calcId="145621"/>
</workbook>
</file>

<file path=xl/calcChain.xml><?xml version="1.0" encoding="utf-8"?>
<calcChain xmlns="http://schemas.openxmlformats.org/spreadsheetml/2006/main">
  <c r="I53" i="4" l="1"/>
  <c r="G53" i="4"/>
  <c r="E53" i="4"/>
  <c r="C53" i="4"/>
  <c r="I52" i="4"/>
  <c r="G52" i="4"/>
  <c r="E52" i="4"/>
  <c r="C52" i="4"/>
  <c r="I51" i="4"/>
  <c r="G51" i="4"/>
  <c r="E51" i="4"/>
  <c r="C51" i="4"/>
  <c r="I48" i="4"/>
  <c r="G48" i="4"/>
  <c r="E48" i="4"/>
  <c r="C48" i="4"/>
  <c r="I47" i="4"/>
  <c r="G47" i="4"/>
  <c r="E47" i="4"/>
  <c r="C47" i="4"/>
  <c r="I46" i="4"/>
  <c r="G46" i="4"/>
  <c r="E46" i="4"/>
  <c r="C46" i="4"/>
  <c r="I45" i="4"/>
  <c r="G45" i="4"/>
  <c r="E45" i="4"/>
  <c r="C45" i="4"/>
  <c r="I42" i="4"/>
  <c r="G42" i="4"/>
  <c r="E42" i="4"/>
  <c r="C42" i="4"/>
  <c r="I41" i="4"/>
  <c r="G41" i="4"/>
  <c r="C41" i="4"/>
  <c r="I40" i="4"/>
  <c r="G40" i="4"/>
  <c r="E40" i="4"/>
  <c r="C40" i="4"/>
  <c r="E41" i="4"/>
  <c r="G37" i="4"/>
  <c r="E37" i="4"/>
  <c r="C37" i="4"/>
  <c r="G36" i="4"/>
  <c r="E36" i="4"/>
  <c r="C36" i="4"/>
  <c r="G35" i="4"/>
  <c r="E35" i="4"/>
  <c r="C35" i="4"/>
  <c r="B29" i="5"/>
  <c r="B28" i="5"/>
  <c r="L25" i="5"/>
  <c r="L24" i="5"/>
  <c r="L23" i="5"/>
  <c r="L22" i="5"/>
  <c r="L21" i="5"/>
  <c r="L20" i="5"/>
  <c r="L19" i="5"/>
  <c r="C25" i="5"/>
  <c r="D25" i="5"/>
  <c r="E25" i="5"/>
  <c r="F25" i="5"/>
  <c r="G25" i="5"/>
  <c r="H25" i="5"/>
  <c r="I25" i="5"/>
  <c r="J25" i="5"/>
  <c r="K25" i="5"/>
  <c r="B25" i="5"/>
  <c r="C24" i="5"/>
  <c r="D24" i="5"/>
  <c r="E24" i="5"/>
  <c r="F24" i="5"/>
  <c r="G24" i="5"/>
  <c r="H24" i="5"/>
  <c r="I24" i="5"/>
  <c r="J24" i="5"/>
  <c r="K24" i="5"/>
  <c r="B24" i="5"/>
  <c r="C23" i="5"/>
  <c r="D23" i="5"/>
  <c r="E23" i="5"/>
  <c r="F23" i="5"/>
  <c r="G23" i="5"/>
  <c r="H23" i="5"/>
  <c r="I23" i="5"/>
  <c r="J23" i="5"/>
  <c r="K23" i="5"/>
  <c r="B23" i="5"/>
  <c r="C22" i="5"/>
  <c r="D22" i="5"/>
  <c r="E22" i="5"/>
  <c r="F22" i="5"/>
  <c r="G22" i="5"/>
  <c r="H22" i="5"/>
  <c r="I22" i="5"/>
  <c r="J22" i="5"/>
  <c r="K22" i="5"/>
  <c r="B22" i="5"/>
  <c r="C21" i="5"/>
  <c r="D21" i="5"/>
  <c r="E21" i="5"/>
  <c r="F21" i="5"/>
  <c r="G21" i="5"/>
  <c r="H21" i="5"/>
  <c r="I21" i="5"/>
  <c r="J21" i="5"/>
  <c r="K21" i="5"/>
  <c r="B21" i="5"/>
  <c r="C20" i="5"/>
  <c r="D20" i="5"/>
  <c r="E20" i="5"/>
  <c r="F20" i="5"/>
  <c r="G20" i="5"/>
  <c r="H20" i="5"/>
  <c r="I20" i="5"/>
  <c r="J20" i="5"/>
  <c r="K20" i="5"/>
  <c r="B20" i="5"/>
  <c r="C19" i="5"/>
  <c r="D19" i="5"/>
  <c r="E19" i="5"/>
  <c r="F19" i="5"/>
  <c r="G19" i="5"/>
  <c r="H19" i="5"/>
  <c r="I19" i="5"/>
  <c r="J19" i="5"/>
  <c r="K19" i="5"/>
  <c r="B19" i="5"/>
  <c r="C18" i="5"/>
  <c r="D18" i="5"/>
  <c r="E18" i="5"/>
  <c r="F18" i="5"/>
  <c r="G18" i="5"/>
  <c r="H18" i="5"/>
  <c r="I18" i="5"/>
  <c r="J18" i="5"/>
  <c r="K18" i="5"/>
  <c r="L18" i="5"/>
  <c r="B18" i="5"/>
  <c r="I34" i="2"/>
  <c r="B34" i="2"/>
  <c r="B27" i="2"/>
  <c r="I24" i="2"/>
  <c r="L7" i="2"/>
  <c r="J6" i="2"/>
  <c r="M7" i="2"/>
  <c r="J7" i="2" s="1"/>
  <c r="M8" i="2"/>
  <c r="J8" i="2" s="1"/>
  <c r="M9" i="2"/>
  <c r="L9" i="2" s="1"/>
  <c r="M10" i="2"/>
  <c r="J10" i="2" s="1"/>
  <c r="M11" i="2"/>
  <c r="L11" i="2" s="1"/>
  <c r="M12" i="2"/>
  <c r="J12" i="2" s="1"/>
  <c r="M13" i="2"/>
  <c r="L13" i="2" s="1"/>
  <c r="M6" i="2"/>
  <c r="L6" i="2" s="1"/>
  <c r="E8" i="2"/>
  <c r="F7" i="2"/>
  <c r="C7" i="2" s="1"/>
  <c r="F8" i="2"/>
  <c r="C8" i="2" s="1"/>
  <c r="F9" i="2"/>
  <c r="C9" i="2" s="1"/>
  <c r="F10" i="2"/>
  <c r="E10" i="2" s="1"/>
  <c r="F11" i="2"/>
  <c r="C11" i="2" s="1"/>
  <c r="F12" i="2"/>
  <c r="E12" i="2" s="1"/>
  <c r="F13" i="2"/>
  <c r="C13" i="2" s="1"/>
  <c r="F6" i="2"/>
  <c r="E6" i="2" s="1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B20" i="7"/>
  <c r="E30" i="8"/>
  <c r="F30" i="8"/>
  <c r="G30" i="8"/>
  <c r="H30" i="8"/>
  <c r="I30" i="8"/>
  <c r="J30" i="8"/>
  <c r="K30" i="8"/>
  <c r="L30" i="8"/>
  <c r="D30" i="8"/>
  <c r="C30" i="8"/>
  <c r="E29" i="8"/>
  <c r="F29" i="8"/>
  <c r="G29" i="8"/>
  <c r="H29" i="8"/>
  <c r="I29" i="8"/>
  <c r="J29" i="8"/>
  <c r="K29" i="8"/>
  <c r="L29" i="8"/>
  <c r="D29" i="8"/>
  <c r="E28" i="8"/>
  <c r="F28" i="8"/>
  <c r="G28" i="8"/>
  <c r="H28" i="8"/>
  <c r="I28" i="8"/>
  <c r="J28" i="8"/>
  <c r="K28" i="8"/>
  <c r="L28" i="8"/>
  <c r="D28" i="8"/>
  <c r="E25" i="8"/>
  <c r="F25" i="8"/>
  <c r="G25" i="8"/>
  <c r="H25" i="8"/>
  <c r="I25" i="8"/>
  <c r="J25" i="8"/>
  <c r="K25" i="8"/>
  <c r="L25" i="8"/>
  <c r="D25" i="8"/>
  <c r="E24" i="8"/>
  <c r="F24" i="8"/>
  <c r="G24" i="8"/>
  <c r="H24" i="8"/>
  <c r="I24" i="8"/>
  <c r="J24" i="8"/>
  <c r="K24" i="8"/>
  <c r="L24" i="8"/>
  <c r="D24" i="8"/>
  <c r="E23" i="8"/>
  <c r="F23" i="8"/>
  <c r="G23" i="8"/>
  <c r="H23" i="8"/>
  <c r="I23" i="8"/>
  <c r="J23" i="8"/>
  <c r="K23" i="8"/>
  <c r="L23" i="8"/>
  <c r="D23" i="8"/>
  <c r="E22" i="8"/>
  <c r="F22" i="8"/>
  <c r="G22" i="8"/>
  <c r="H22" i="8"/>
  <c r="I22" i="8"/>
  <c r="J22" i="8"/>
  <c r="K22" i="8"/>
  <c r="L22" i="8"/>
  <c r="D22" i="8"/>
  <c r="L15" i="8"/>
  <c r="K15" i="8"/>
  <c r="J15" i="8"/>
  <c r="I15" i="8"/>
  <c r="H15" i="8"/>
  <c r="G15" i="8"/>
  <c r="F15" i="8"/>
  <c r="E15" i="8"/>
  <c r="D15" i="8"/>
  <c r="C15" i="8"/>
  <c r="E29" i="9"/>
  <c r="F29" i="9"/>
  <c r="G29" i="9"/>
  <c r="H29" i="9"/>
  <c r="I29" i="9"/>
  <c r="J29" i="9"/>
  <c r="K29" i="9"/>
  <c r="L29" i="9"/>
  <c r="D29" i="9"/>
  <c r="E28" i="9"/>
  <c r="F28" i="9"/>
  <c r="G28" i="9"/>
  <c r="H28" i="9"/>
  <c r="I28" i="9"/>
  <c r="J28" i="9"/>
  <c r="K28" i="9"/>
  <c r="L28" i="9"/>
  <c r="D28" i="9"/>
  <c r="E25" i="9"/>
  <c r="F25" i="9"/>
  <c r="G25" i="9"/>
  <c r="H25" i="9"/>
  <c r="I25" i="9"/>
  <c r="J25" i="9"/>
  <c r="K25" i="9"/>
  <c r="L25" i="9"/>
  <c r="D25" i="9"/>
  <c r="E24" i="9"/>
  <c r="F24" i="9"/>
  <c r="G24" i="9"/>
  <c r="H24" i="9"/>
  <c r="I24" i="9"/>
  <c r="J24" i="9"/>
  <c r="K24" i="9"/>
  <c r="L24" i="9"/>
  <c r="D24" i="9"/>
  <c r="E30" i="9"/>
  <c r="H30" i="9"/>
  <c r="I30" i="9"/>
  <c r="J30" i="9"/>
  <c r="K30" i="9"/>
  <c r="L30" i="9"/>
  <c r="D30" i="9"/>
  <c r="E27" i="9"/>
  <c r="F27" i="9"/>
  <c r="G27" i="9"/>
  <c r="H27" i="9"/>
  <c r="I27" i="9"/>
  <c r="J27" i="9"/>
  <c r="K27" i="9"/>
  <c r="L27" i="9"/>
  <c r="D27" i="9"/>
  <c r="L15" i="9"/>
  <c r="K15" i="9"/>
  <c r="J15" i="9"/>
  <c r="I15" i="9"/>
  <c r="H15" i="9"/>
  <c r="G15" i="9"/>
  <c r="G30" i="9" s="1"/>
  <c r="F15" i="9"/>
  <c r="F30" i="9" s="1"/>
  <c r="E15" i="9"/>
  <c r="D15" i="9"/>
  <c r="C15" i="9"/>
  <c r="C30" i="9"/>
  <c r="J40" i="4"/>
  <c r="I37" i="4"/>
  <c r="I35" i="4"/>
  <c r="I36" i="4"/>
  <c r="C6" i="2" l="1"/>
  <c r="C10" i="2"/>
  <c r="C12" i="2"/>
  <c r="E7" i="2"/>
  <c r="E9" i="2"/>
  <c r="E11" i="2"/>
  <c r="E13" i="2"/>
  <c r="J9" i="2"/>
  <c r="J11" i="2"/>
  <c r="J13" i="2"/>
  <c r="L8" i="2"/>
  <c r="L10" i="2"/>
  <c r="L12" i="2"/>
  <c r="E27" i="8"/>
  <c r="F27" i="8"/>
  <c r="G27" i="8"/>
  <c r="H27" i="8"/>
  <c r="I27" i="8"/>
  <c r="J27" i="8"/>
  <c r="K27" i="8"/>
  <c r="L27" i="8"/>
  <c r="D27" i="8"/>
  <c r="E26" i="9"/>
  <c r="F26" i="9"/>
  <c r="G26" i="9"/>
  <c r="H26" i="9"/>
  <c r="I26" i="9"/>
  <c r="J26" i="9"/>
  <c r="K26" i="9"/>
  <c r="L26" i="9"/>
  <c r="D26" i="9"/>
  <c r="E26" i="8"/>
  <c r="F26" i="8"/>
  <c r="G26" i="8"/>
  <c r="H26" i="8"/>
  <c r="I26" i="8"/>
  <c r="J26" i="8"/>
  <c r="K26" i="8"/>
  <c r="L26" i="8"/>
  <c r="D26" i="8"/>
  <c r="C28" i="7" l="1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B28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B27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B26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B25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B24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B23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B22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B21" i="7"/>
  <c r="K23" i="9" l="1"/>
  <c r="J23" i="9"/>
  <c r="D23" i="9"/>
  <c r="L22" i="9"/>
  <c r="K22" i="9"/>
  <c r="J22" i="9"/>
  <c r="I22" i="9"/>
  <c r="H22" i="9"/>
  <c r="G22" i="9"/>
  <c r="F22" i="9"/>
  <c r="E22" i="9"/>
  <c r="D22" i="9"/>
  <c r="B33" i="2" l="1"/>
  <c r="B32" i="2"/>
  <c r="B31" i="2"/>
  <c r="K28" i="3" l="1"/>
  <c r="I28" i="3"/>
  <c r="G28" i="3"/>
  <c r="E28" i="3"/>
  <c r="C28" i="3"/>
  <c r="K27" i="3"/>
  <c r="I27" i="3"/>
  <c r="G27" i="3"/>
  <c r="E27" i="3"/>
  <c r="C27" i="3"/>
  <c r="K26" i="3"/>
  <c r="I26" i="3"/>
  <c r="G26" i="3"/>
  <c r="E26" i="3"/>
  <c r="C26" i="3"/>
  <c r="K25" i="3"/>
  <c r="I25" i="3"/>
  <c r="G25" i="3"/>
  <c r="E25" i="3"/>
  <c r="C25" i="3"/>
  <c r="K24" i="3"/>
  <c r="I24" i="3"/>
  <c r="G24" i="3"/>
  <c r="E24" i="3"/>
  <c r="C24" i="3"/>
  <c r="K23" i="3"/>
  <c r="I23" i="3"/>
  <c r="G23" i="3"/>
  <c r="E23" i="3"/>
  <c r="C23" i="3"/>
  <c r="K22" i="3"/>
  <c r="I22" i="3"/>
  <c r="G22" i="3"/>
  <c r="E22" i="3"/>
  <c r="C22" i="3"/>
  <c r="K21" i="3"/>
  <c r="I21" i="3"/>
  <c r="G21" i="3"/>
  <c r="E21" i="3"/>
  <c r="C21" i="3"/>
  <c r="K20" i="3"/>
  <c r="I20" i="3"/>
  <c r="G20" i="3"/>
  <c r="E20" i="3"/>
  <c r="C20" i="3"/>
  <c r="L21" i="3"/>
  <c r="L22" i="3"/>
  <c r="L23" i="3"/>
  <c r="L24" i="3"/>
  <c r="L25" i="3"/>
  <c r="L26" i="3"/>
  <c r="L27" i="3"/>
  <c r="L28" i="3"/>
  <c r="L20" i="3"/>
  <c r="M13" i="3"/>
  <c r="K13" i="3"/>
  <c r="I13" i="3"/>
  <c r="G13" i="3"/>
  <c r="E13" i="3"/>
  <c r="C13" i="3"/>
  <c r="M12" i="3"/>
  <c r="K12" i="3"/>
  <c r="I12" i="3"/>
  <c r="G12" i="3"/>
  <c r="E12" i="3"/>
  <c r="C12" i="3"/>
  <c r="M11" i="3"/>
  <c r="K11" i="3"/>
  <c r="I11" i="3"/>
  <c r="G11" i="3"/>
  <c r="E11" i="3"/>
  <c r="C11" i="3"/>
  <c r="M10" i="3"/>
  <c r="K10" i="3"/>
  <c r="I10" i="3"/>
  <c r="G10" i="3"/>
  <c r="E10" i="3"/>
  <c r="C10" i="3"/>
  <c r="M9" i="3"/>
  <c r="K9" i="3"/>
  <c r="I9" i="3"/>
  <c r="G9" i="3"/>
  <c r="E9" i="3"/>
  <c r="C9" i="3"/>
  <c r="M8" i="3"/>
  <c r="K8" i="3"/>
  <c r="I8" i="3"/>
  <c r="G8" i="3"/>
  <c r="E8" i="3"/>
  <c r="C8" i="3"/>
  <c r="M7" i="3"/>
  <c r="K7" i="3"/>
  <c r="I7" i="3"/>
  <c r="G7" i="3"/>
  <c r="E7" i="3"/>
  <c r="C7" i="3"/>
  <c r="M6" i="3"/>
  <c r="K6" i="3"/>
  <c r="I6" i="3"/>
  <c r="G6" i="3"/>
  <c r="E6" i="3"/>
  <c r="C6" i="3"/>
  <c r="C26" i="8"/>
  <c r="O14" i="7" l="1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P13" i="7"/>
  <c r="P12" i="7"/>
  <c r="P11" i="7"/>
  <c r="P10" i="7"/>
  <c r="P9" i="7"/>
  <c r="P8" i="7"/>
  <c r="P7" i="7"/>
  <c r="P6" i="7"/>
  <c r="P14" i="7" s="1"/>
  <c r="F48" i="4" l="1"/>
  <c r="D48" i="4"/>
  <c r="B48" i="4"/>
  <c r="F53" i="4"/>
  <c r="D53" i="4"/>
  <c r="B53" i="4"/>
  <c r="F42" i="4"/>
  <c r="D42" i="4"/>
  <c r="B42" i="4"/>
  <c r="F37" i="4"/>
  <c r="D37" i="4"/>
  <c r="B37" i="4"/>
  <c r="J28" i="3" l="1"/>
  <c r="H28" i="3"/>
  <c r="F28" i="3"/>
  <c r="D28" i="3"/>
  <c r="B28" i="3"/>
  <c r="L14" i="3"/>
  <c r="M14" i="3" s="1"/>
  <c r="J14" i="3"/>
  <c r="K14" i="3" s="1"/>
  <c r="H14" i="3"/>
  <c r="I14" i="3" s="1"/>
  <c r="F14" i="3"/>
  <c r="G14" i="3" s="1"/>
  <c r="D14" i="3"/>
  <c r="E14" i="3" s="1"/>
  <c r="B14" i="3"/>
  <c r="C14" i="3" s="1"/>
  <c r="K14" i="2" l="1"/>
  <c r="I14" i="2"/>
  <c r="D14" i="2"/>
  <c r="B14" i="2"/>
  <c r="E14" i="2" l="1"/>
  <c r="C14" i="2"/>
  <c r="F14" i="2"/>
  <c r="J14" i="2"/>
  <c r="M14" i="2"/>
  <c r="L14" i="2" s="1"/>
</calcChain>
</file>

<file path=xl/sharedStrings.xml><?xml version="1.0" encoding="utf-8"?>
<sst xmlns="http://schemas.openxmlformats.org/spreadsheetml/2006/main" count="479" uniqueCount="135">
  <si>
    <t>Bisexual</t>
  </si>
  <si>
    <t>Gender</t>
  </si>
  <si>
    <t>Trainees</t>
  </si>
  <si>
    <t>AM</t>
  </si>
  <si>
    <t>Qualified</t>
  </si>
  <si>
    <t>Senior Management</t>
  </si>
  <si>
    <t>Director/DG</t>
  </si>
  <si>
    <t>Christian</t>
  </si>
  <si>
    <t>Hindu</t>
  </si>
  <si>
    <t>Jewish</t>
  </si>
  <si>
    <t>Muslim</t>
  </si>
  <si>
    <t>Sikh</t>
  </si>
  <si>
    <t>Band 3</t>
  </si>
  <si>
    <t>Band 1</t>
  </si>
  <si>
    <t>Band 2</t>
  </si>
  <si>
    <t>Female</t>
  </si>
  <si>
    <t>Number</t>
  </si>
  <si>
    <t>%</t>
  </si>
  <si>
    <t>Male</t>
  </si>
  <si>
    <t>Subtotal</t>
  </si>
  <si>
    <t>Full Time</t>
  </si>
  <si>
    <t>Hours</t>
  </si>
  <si>
    <t>Part Time</t>
  </si>
  <si>
    <t xml:space="preserve">Number </t>
  </si>
  <si>
    <t>No religion</t>
  </si>
  <si>
    <t>Other religions</t>
  </si>
  <si>
    <t>Hetrosexual</t>
  </si>
  <si>
    <t>Gay/Lesbian</t>
  </si>
  <si>
    <t>N/A</t>
  </si>
  <si>
    <t>Single</t>
  </si>
  <si>
    <t>Married</t>
  </si>
  <si>
    <t>Divorced</t>
  </si>
  <si>
    <t>Living together</t>
  </si>
  <si>
    <t>Widowed</t>
  </si>
  <si>
    <t>Marriage and civil partnership</t>
  </si>
  <si>
    <t>Not disclosed</t>
  </si>
  <si>
    <t>Disability</t>
  </si>
  <si>
    <t>Ethnicity</t>
  </si>
  <si>
    <t>Asian</t>
  </si>
  <si>
    <t>Black</t>
  </si>
  <si>
    <t>Chinese</t>
  </si>
  <si>
    <t>Mixed</t>
  </si>
  <si>
    <t>White</t>
  </si>
  <si>
    <t>Not known</t>
  </si>
  <si>
    <t>Age</t>
  </si>
  <si>
    <t>16-19</t>
  </si>
  <si>
    <t>20-29</t>
  </si>
  <si>
    <t>30-39</t>
  </si>
  <si>
    <t>40-49</t>
  </si>
  <si>
    <t>50+</t>
  </si>
  <si>
    <t>Other</t>
  </si>
  <si>
    <t>Ratings by gender</t>
  </si>
  <si>
    <t>Outstanding</t>
  </si>
  <si>
    <t>Strong</t>
  </si>
  <si>
    <t>Good</t>
  </si>
  <si>
    <t>Needs Development</t>
  </si>
  <si>
    <t>Unacceptable</t>
  </si>
  <si>
    <t>Totals</t>
  </si>
  <si>
    <t>2013 Annual Appraisals</t>
  </si>
  <si>
    <t>Ratings by ethnicity</t>
  </si>
  <si>
    <t>BAME</t>
  </si>
  <si>
    <t>Ratings by age group</t>
  </si>
  <si>
    <t>Group 1 (&lt;30)</t>
  </si>
  <si>
    <t>Group 2 (30-49)</t>
  </si>
  <si>
    <t>Group 3 (50+)</t>
  </si>
  <si>
    <t>Ratings for FT/PT</t>
  </si>
  <si>
    <t>Full time</t>
  </si>
  <si>
    <t>Part time</t>
  </si>
  <si>
    <t>0-10%</t>
  </si>
  <si>
    <t>43-47%</t>
  </si>
  <si>
    <t>38-42%</t>
  </si>
  <si>
    <t>3-5%</t>
  </si>
  <si>
    <t>0-2%</t>
  </si>
  <si>
    <t>Potential Ratings</t>
  </si>
  <si>
    <t>Potential Ratings by gender</t>
  </si>
  <si>
    <t>High Potential</t>
  </si>
  <si>
    <t>Potential</t>
  </si>
  <si>
    <t>Total</t>
  </si>
  <si>
    <t>Potential Ratings by ethnicity</t>
  </si>
  <si>
    <t>Workforce at end of March 2014</t>
  </si>
  <si>
    <t>Religon/belief</t>
  </si>
  <si>
    <t>Sexual orientation</t>
  </si>
  <si>
    <t>Graduate recruitment 2013 -14</t>
  </si>
  <si>
    <t>Total at each stage</t>
  </si>
  <si>
    <t>Stage</t>
  </si>
  <si>
    <t>Unknown</t>
  </si>
  <si>
    <t>Prefer Not to Say</t>
  </si>
  <si>
    <t>Total Applications Received</t>
  </si>
  <si>
    <t>Reject at Application Stage</t>
  </si>
  <si>
    <t>Invite to Preliminary Interview</t>
  </si>
  <si>
    <t>Reject after Preliminary Interview</t>
  </si>
  <si>
    <t>Invite to Group Selection</t>
  </si>
  <si>
    <t>Reject after Group Selection</t>
  </si>
  <si>
    <t>Withdrawn</t>
  </si>
  <si>
    <t>Offer</t>
  </si>
  <si>
    <t xml:space="preserve">Summary of outcome </t>
  </si>
  <si>
    <t xml:space="preserve">% BAME recruits = </t>
  </si>
  <si>
    <t xml:space="preserve">% women recruits = </t>
  </si>
  <si>
    <t>Trends - Graduate Recruitment</t>
  </si>
  <si>
    <t xml:space="preserve">50-59 </t>
  </si>
  <si>
    <t>60+</t>
  </si>
  <si>
    <t xml:space="preserve">Asian </t>
  </si>
  <si>
    <t>Not Known</t>
  </si>
  <si>
    <t>Director</t>
  </si>
  <si>
    <t>Manager</t>
  </si>
  <si>
    <t>Qualified and Senior Analysts</t>
  </si>
  <si>
    <t>Trainees and Researchers</t>
  </si>
  <si>
    <t>Other recruitment 2013 -14</t>
  </si>
  <si>
    <t>Expected Performance Ratings Profile</t>
  </si>
  <si>
    <t>Applicants for promotion 2013-14 (numbers)</t>
  </si>
  <si>
    <t>Campaigns</t>
  </si>
  <si>
    <t>Total number</t>
  </si>
  <si>
    <t>Total Number</t>
  </si>
  <si>
    <t>of campaigns</t>
  </si>
  <si>
    <t xml:space="preserve"> of applicants</t>
  </si>
  <si>
    <t>Senior Analyst</t>
  </si>
  <si>
    <t>Applicants for promotion 2013-14 (%)</t>
  </si>
  <si>
    <t>Auditor</t>
  </si>
  <si>
    <t>Audit Principal</t>
  </si>
  <si>
    <t>Promotees 2013-14 (numbers)</t>
  </si>
  <si>
    <t>Promotees 2013-14 (%)</t>
  </si>
  <si>
    <t xml:space="preserve"> of promotees</t>
  </si>
  <si>
    <t>n/a</t>
  </si>
  <si>
    <t>Prefer not to say</t>
  </si>
  <si>
    <t>Yes</t>
  </si>
  <si>
    <t>No</t>
  </si>
  <si>
    <t>Executive Leader</t>
  </si>
  <si>
    <t>Ethnicity Not Declared</t>
  </si>
  <si>
    <t>Audit Manager</t>
  </si>
  <si>
    <t xml:space="preserve">There are no expected profile for potential ratings </t>
  </si>
  <si>
    <t>Not Rated*</t>
  </si>
  <si>
    <t xml:space="preserve">* Includes trainees who are not rated for potential </t>
  </si>
  <si>
    <t>% employees</t>
  </si>
  <si>
    <t>Needs 
Development</t>
  </si>
  <si>
    <t>Potential Not 
Demonstrated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</si>
</sst>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indexed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/>
    <xf numFmtId="0" fontId="9" fillId="0" borderId="0"/>
  </cellStyleXfs>
  <cellXfs count="186">
    <xf numFmtId="0" fontId="0" fillId="0" borderId="0" xfId="0"/>
    <xf numFmtId="0" fontId="0" fillId="0" borderId="0" xfId="0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9" xfId="0" applyFill="1" applyBorder="1"/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Fill="1" applyBorder="1"/>
    <xf numFmtId="0" fontId="1" fillId="0" borderId="0" xfId="0" applyFont="1" applyFill="1" applyBorder="1"/>
    <xf numFmtId="9" fontId="0" fillId="0" borderId="0" xfId="0" applyNumberFormat="1"/>
    <xf numFmtId="0" fontId="1" fillId="0" borderId="0" xfId="0" applyFont="1"/>
    <xf numFmtId="0" fontId="3" fillId="0" borderId="0" xfId="0" applyFont="1" applyFill="1" applyBorder="1"/>
    <xf numFmtId="9" fontId="0" fillId="0" borderId="0" xfId="0" applyNumberFormat="1" applyBorder="1"/>
    <xf numFmtId="0" fontId="6" fillId="4" borderId="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vertical="center"/>
    </xf>
    <xf numFmtId="0" fontId="0" fillId="5" borderId="11" xfId="0" applyFill="1" applyBorder="1"/>
    <xf numFmtId="0" fontId="0" fillId="5" borderId="12" xfId="0" applyFill="1" applyBorder="1"/>
    <xf numFmtId="0" fontId="0" fillId="5" borderId="7" xfId="0" applyFill="1" applyBorder="1"/>
    <xf numFmtId="0" fontId="0" fillId="5" borderId="9" xfId="0" applyFill="1" applyBorder="1"/>
    <xf numFmtId="0" fontId="0" fillId="0" borderId="1" xfId="0" applyBorder="1"/>
    <xf numFmtId="0" fontId="1" fillId="0" borderId="1" xfId="0" applyFont="1" applyBorder="1"/>
    <xf numFmtId="0" fontId="6" fillId="0" borderId="13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0" borderId="21" xfId="0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9" fontId="7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1" fontId="0" fillId="0" borderId="0" xfId="0" applyNumberFormat="1"/>
    <xf numFmtId="0" fontId="1" fillId="2" borderId="14" xfId="0" applyFont="1" applyFill="1" applyBorder="1" applyAlignment="1">
      <alignment horizontal="center"/>
    </xf>
    <xf numFmtId="0" fontId="0" fillId="0" borderId="0" xfId="0"/>
    <xf numFmtId="0" fontId="8" fillId="0" borderId="0" xfId="2"/>
    <xf numFmtId="0" fontId="8" fillId="0" borderId="0" xfId="2"/>
    <xf numFmtId="0" fontId="8" fillId="0" borderId="0" xfId="2" applyNumberFormat="1"/>
    <xf numFmtId="9" fontId="8" fillId="0" borderId="0" xfId="2" applyNumberFormat="1"/>
    <xf numFmtId="0" fontId="9" fillId="0" borderId="0" xfId="4"/>
    <xf numFmtId="0" fontId="9" fillId="0" borderId="0" xfId="4" applyNumberFormat="1"/>
    <xf numFmtId="9" fontId="9" fillId="0" borderId="0" xfId="4" applyNumberFormat="1"/>
    <xf numFmtId="0" fontId="0" fillId="0" borderId="0" xfId="0" applyFont="1"/>
    <xf numFmtId="9" fontId="0" fillId="0" borderId="0" xfId="0" applyNumberFormat="1" applyFont="1"/>
    <xf numFmtId="0" fontId="0" fillId="0" borderId="0" xfId="0" applyFont="1" applyFill="1"/>
    <xf numFmtId="0" fontId="0" fillId="0" borderId="0" xfId="0" applyFont="1" applyBorder="1"/>
    <xf numFmtId="9" fontId="0" fillId="0" borderId="0" xfId="0" applyNumberFormat="1" applyFont="1" applyBorder="1"/>
    <xf numFmtId="0" fontId="10" fillId="0" borderId="0" xfId="2" applyFont="1" applyAlignment="1" applyProtection="1">
      <alignment horizontal="left" vertical="center"/>
    </xf>
    <xf numFmtId="0" fontId="7" fillId="0" borderId="0" xfId="2" applyFont="1"/>
    <xf numFmtId="0" fontId="7" fillId="0" borderId="0" xfId="2" applyFont="1" applyAlignment="1">
      <alignment horizontal="left"/>
    </xf>
    <xf numFmtId="0" fontId="7" fillId="0" borderId="0" xfId="2" applyNumberFormat="1" applyFont="1"/>
    <xf numFmtId="0" fontId="10" fillId="0" borderId="0" xfId="4" applyFont="1" applyAlignment="1" applyProtection="1">
      <alignment horizontal="left" vertical="center"/>
    </xf>
    <xf numFmtId="0" fontId="7" fillId="0" borderId="0" xfId="4" applyFont="1"/>
    <xf numFmtId="0" fontId="7" fillId="0" borderId="0" xfId="4" applyFont="1" applyAlignment="1">
      <alignment horizontal="left"/>
    </xf>
    <xf numFmtId="0" fontId="7" fillId="0" borderId="0" xfId="4" applyNumberFormat="1" applyFont="1"/>
    <xf numFmtId="0" fontId="7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9" fontId="0" fillId="0" borderId="1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9" fontId="0" fillId="0" borderId="1" xfId="0" applyNumberFormat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0" fillId="5" borderId="13" xfId="0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1" xfId="0" applyFont="1" applyFill="1" applyBorder="1"/>
    <xf numFmtId="0" fontId="7" fillId="0" borderId="1" xfId="0" applyFont="1" applyFill="1" applyBorder="1" applyAlignment="1" applyProtection="1">
      <alignment horizontal="center" vertical="center"/>
    </xf>
    <xf numFmtId="9" fontId="7" fillId="0" borderId="1" xfId="0" applyNumberFormat="1" applyFont="1" applyFill="1" applyBorder="1" applyAlignment="1" applyProtection="1">
      <alignment horizontal="center" vertical="center"/>
    </xf>
    <xf numFmtId="9" fontId="0" fillId="0" borderId="1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1" xfId="0" applyNumberFormat="1" applyFont="1" applyBorder="1" applyAlignment="1">
      <alignment horizontal="center"/>
    </xf>
    <xf numFmtId="9" fontId="1" fillId="6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9" fontId="0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3" xfId="4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Percentage of BAME Trainees</a:t>
            </a:r>
            <a:r>
              <a:rPr lang="en-US" sz="1200" baseline="0"/>
              <a:t> Recruited on to NAO Graduate Scheme</a:t>
            </a:r>
            <a:endParaRPr lang="en-US" sz="1200"/>
          </a:p>
        </c:rich>
      </c:tx>
      <c:layout>
        <c:manualLayout>
          <c:xMode val="edge"/>
          <c:yMode val="edge"/>
          <c:x val="0.14367366579177604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[1]Sheet1!$K$5</c:f>
              <c:strCache>
                <c:ptCount val="1"/>
                <c:pt idx="0">
                  <c:v>Percentage</c:v>
                </c:pt>
              </c:strCache>
            </c:strRef>
          </c:tx>
          <c:invertIfNegative val="0"/>
          <c:cat>
            <c:strRef>
              <c:f>[1]Sheet1!$J$6:$J$18</c:f>
              <c:strCache>
                <c:ptCount val="13"/>
                <c:pt idx="0">
                  <c:v>2001/2002</c:v>
                </c:pt>
                <c:pt idx="1">
                  <c:v>2002/2003</c:v>
                </c:pt>
                <c:pt idx="2">
                  <c:v>2003/2004</c:v>
                </c:pt>
                <c:pt idx="3">
                  <c:v>2004/2005</c:v>
                </c:pt>
                <c:pt idx="4">
                  <c:v>2005/2006</c:v>
                </c:pt>
                <c:pt idx="5">
                  <c:v>2006/2007</c:v>
                </c:pt>
                <c:pt idx="6">
                  <c:v>2007/2008</c:v>
                </c:pt>
                <c:pt idx="7">
                  <c:v>2008/2009</c:v>
                </c:pt>
                <c:pt idx="8">
                  <c:v>2009/2010</c:v>
                </c:pt>
                <c:pt idx="9">
                  <c:v>2010/2011</c:v>
                </c:pt>
                <c:pt idx="10">
                  <c:v>2011/2012</c:v>
                </c:pt>
                <c:pt idx="11">
                  <c:v>2012/2013</c:v>
                </c:pt>
                <c:pt idx="12">
                  <c:v>2013/2014</c:v>
                </c:pt>
              </c:strCache>
            </c:strRef>
          </c:cat>
          <c:val>
            <c:numRef>
              <c:f>[1]Sheet1!$K$6:$K$18</c:f>
              <c:numCache>
                <c:formatCode>General</c:formatCode>
                <c:ptCount val="13"/>
                <c:pt idx="0">
                  <c:v>0.1</c:v>
                </c:pt>
                <c:pt idx="1">
                  <c:v>0.06</c:v>
                </c:pt>
                <c:pt idx="2">
                  <c:v>0.17</c:v>
                </c:pt>
                <c:pt idx="3">
                  <c:v>0.28000000000000003</c:v>
                </c:pt>
                <c:pt idx="4">
                  <c:v>0.28000000000000003</c:v>
                </c:pt>
                <c:pt idx="5">
                  <c:v>0.16</c:v>
                </c:pt>
                <c:pt idx="6">
                  <c:v>0.13</c:v>
                </c:pt>
                <c:pt idx="7">
                  <c:v>0.23</c:v>
                </c:pt>
                <c:pt idx="8">
                  <c:v>0.25</c:v>
                </c:pt>
                <c:pt idx="9">
                  <c:v>0.23</c:v>
                </c:pt>
                <c:pt idx="10">
                  <c:v>0.13</c:v>
                </c:pt>
                <c:pt idx="11">
                  <c:v>0.25</c:v>
                </c:pt>
                <c:pt idx="12">
                  <c:v>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242048"/>
        <c:axId val="174776704"/>
      </c:barChart>
      <c:catAx>
        <c:axId val="17424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layout>
            <c:manualLayout>
              <c:xMode val="edge"/>
              <c:yMode val="edge"/>
              <c:x val="0.46527209098862643"/>
              <c:y val="0.89256926217556143"/>
            </c:manualLayout>
          </c:layout>
          <c:overlay val="0"/>
        </c:title>
        <c:majorTickMark val="none"/>
        <c:minorTickMark val="none"/>
        <c:tickLblPos val="nextTo"/>
        <c:crossAx val="174776704"/>
        <c:crosses val="autoZero"/>
        <c:auto val="1"/>
        <c:lblAlgn val="ctr"/>
        <c:lblOffset val="100"/>
        <c:noMultiLvlLbl val="0"/>
      </c:catAx>
      <c:valAx>
        <c:axId val="174776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34870589093030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7424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Percentage of Women</a:t>
            </a:r>
            <a:r>
              <a:rPr lang="en-US" sz="1200" baseline="0"/>
              <a:t> Recruited on to NAO Graduate Scheme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[1]Sheet1!$K$22</c:f>
              <c:strCache>
                <c:ptCount val="1"/>
                <c:pt idx="0">
                  <c:v>Percentage</c:v>
                </c:pt>
              </c:strCache>
            </c:strRef>
          </c:tx>
          <c:invertIfNegative val="0"/>
          <c:cat>
            <c:strRef>
              <c:f>[1]Sheet1!$J$23:$J$35</c:f>
              <c:strCache>
                <c:ptCount val="13"/>
                <c:pt idx="0">
                  <c:v>2001/2002</c:v>
                </c:pt>
                <c:pt idx="1">
                  <c:v>2002/2003</c:v>
                </c:pt>
                <c:pt idx="2">
                  <c:v>2003/2004</c:v>
                </c:pt>
                <c:pt idx="3">
                  <c:v>2004/2005</c:v>
                </c:pt>
                <c:pt idx="4">
                  <c:v>2005/2006</c:v>
                </c:pt>
                <c:pt idx="5">
                  <c:v>2006/2007</c:v>
                </c:pt>
                <c:pt idx="6">
                  <c:v>2007/2008</c:v>
                </c:pt>
                <c:pt idx="7">
                  <c:v>2008/2009</c:v>
                </c:pt>
                <c:pt idx="8">
                  <c:v>2009/2010</c:v>
                </c:pt>
                <c:pt idx="9">
                  <c:v>2010/2011</c:v>
                </c:pt>
                <c:pt idx="10">
                  <c:v>2011/2012</c:v>
                </c:pt>
                <c:pt idx="11">
                  <c:v>2012/2013</c:v>
                </c:pt>
                <c:pt idx="12">
                  <c:v>2013/2014</c:v>
                </c:pt>
              </c:strCache>
            </c:strRef>
          </c:cat>
          <c:val>
            <c:numRef>
              <c:f>[1]Sheet1!$K$23:$K$35</c:f>
              <c:numCache>
                <c:formatCode>General</c:formatCode>
                <c:ptCount val="13"/>
                <c:pt idx="0">
                  <c:v>0.44</c:v>
                </c:pt>
                <c:pt idx="1">
                  <c:v>0.48</c:v>
                </c:pt>
                <c:pt idx="2">
                  <c:v>0.45</c:v>
                </c:pt>
                <c:pt idx="3">
                  <c:v>0.38</c:v>
                </c:pt>
                <c:pt idx="4">
                  <c:v>0.38</c:v>
                </c:pt>
                <c:pt idx="5">
                  <c:v>0.46</c:v>
                </c:pt>
                <c:pt idx="6">
                  <c:v>0.46</c:v>
                </c:pt>
                <c:pt idx="7">
                  <c:v>0.43</c:v>
                </c:pt>
                <c:pt idx="8">
                  <c:v>0.4</c:v>
                </c:pt>
                <c:pt idx="9">
                  <c:v>0.37</c:v>
                </c:pt>
                <c:pt idx="10">
                  <c:v>0.43</c:v>
                </c:pt>
                <c:pt idx="11">
                  <c:v>0.43</c:v>
                </c:pt>
                <c:pt idx="12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948736"/>
        <c:axId val="174950656"/>
      </c:barChart>
      <c:catAx>
        <c:axId val="17494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layout>
            <c:manualLayout>
              <c:xMode val="edge"/>
              <c:yMode val="edge"/>
              <c:x val="0.46743175853018371"/>
              <c:y val="0.87868037328667248"/>
            </c:manualLayout>
          </c:layout>
          <c:overlay val="0"/>
        </c:title>
        <c:majorTickMark val="none"/>
        <c:minorTickMark val="none"/>
        <c:tickLblPos val="nextTo"/>
        <c:crossAx val="174950656"/>
        <c:crosses val="autoZero"/>
        <c:auto val="1"/>
        <c:lblAlgn val="ctr"/>
        <c:lblOffset val="100"/>
        <c:noMultiLvlLbl val="0"/>
      </c:catAx>
      <c:valAx>
        <c:axId val="174950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376483668708078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74948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304800</xdr:colOff>
      <xdr:row>19</xdr:row>
      <xdr:rowOff>14288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171450</xdr:rowOff>
    </xdr:from>
    <xdr:to>
      <xdr:col>7</xdr:col>
      <xdr:colOff>304800</xdr:colOff>
      <xdr:row>35</xdr:row>
      <xdr:rowOff>176213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ro821/AppData/Local/Microsoft/Windows/Temporary%20Internet%20Files/Content.Outlook/AN9OTTXD/Raw%20data%20for%20diversity%20annual%20report%20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K5" t="str">
            <v>Percentage</v>
          </cell>
        </row>
        <row r="6">
          <cell r="J6" t="str">
            <v>2001/2002</v>
          </cell>
          <cell r="K6">
            <v>0.1</v>
          </cell>
        </row>
        <row r="7">
          <cell r="J7" t="str">
            <v>2002/2003</v>
          </cell>
          <cell r="K7">
            <v>0.06</v>
          </cell>
        </row>
        <row r="8">
          <cell r="J8" t="str">
            <v>2003/2004</v>
          </cell>
          <cell r="K8">
            <v>0.17</v>
          </cell>
        </row>
        <row r="9">
          <cell r="J9" t="str">
            <v>2004/2005</v>
          </cell>
          <cell r="K9">
            <v>0.28000000000000003</v>
          </cell>
        </row>
        <row r="10">
          <cell r="J10" t="str">
            <v>2005/2006</v>
          </cell>
          <cell r="K10">
            <v>0.28000000000000003</v>
          </cell>
        </row>
        <row r="11">
          <cell r="J11" t="str">
            <v>2006/2007</v>
          </cell>
          <cell r="K11">
            <v>0.16</v>
          </cell>
        </row>
        <row r="12">
          <cell r="J12" t="str">
            <v>2007/2008</v>
          </cell>
          <cell r="K12">
            <v>0.13</v>
          </cell>
        </row>
        <row r="13">
          <cell r="J13" t="str">
            <v>2008/2009</v>
          </cell>
          <cell r="K13">
            <v>0.23</v>
          </cell>
        </row>
        <row r="14">
          <cell r="J14" t="str">
            <v>2009/2010</v>
          </cell>
          <cell r="K14">
            <v>0.25</v>
          </cell>
        </row>
        <row r="15">
          <cell r="J15" t="str">
            <v>2010/2011</v>
          </cell>
          <cell r="K15">
            <v>0.23</v>
          </cell>
        </row>
        <row r="16">
          <cell r="J16" t="str">
            <v>2011/2012</v>
          </cell>
          <cell r="K16">
            <v>0.13</v>
          </cell>
        </row>
        <row r="17">
          <cell r="J17" t="str">
            <v>2012/2013</v>
          </cell>
          <cell r="K17">
            <v>0.25</v>
          </cell>
        </row>
        <row r="18">
          <cell r="J18" t="str">
            <v>2013/2014</v>
          </cell>
          <cell r="K18">
            <v>0.32</v>
          </cell>
        </row>
        <row r="22">
          <cell r="K22" t="str">
            <v>Percentage</v>
          </cell>
        </row>
        <row r="23">
          <cell r="J23" t="str">
            <v>2001/2002</v>
          </cell>
          <cell r="K23">
            <v>0.44</v>
          </cell>
        </row>
        <row r="24">
          <cell r="J24" t="str">
            <v>2002/2003</v>
          </cell>
          <cell r="K24">
            <v>0.48</v>
          </cell>
        </row>
        <row r="25">
          <cell r="J25" t="str">
            <v>2003/2004</v>
          </cell>
          <cell r="K25">
            <v>0.45</v>
          </cell>
        </row>
        <row r="26">
          <cell r="J26" t="str">
            <v>2004/2005</v>
          </cell>
          <cell r="K26">
            <v>0.38</v>
          </cell>
        </row>
        <row r="27">
          <cell r="J27" t="str">
            <v>2005/2006</v>
          </cell>
          <cell r="K27">
            <v>0.38</v>
          </cell>
        </row>
        <row r="28">
          <cell r="J28" t="str">
            <v>2006/2007</v>
          </cell>
          <cell r="K28">
            <v>0.46</v>
          </cell>
        </row>
        <row r="29">
          <cell r="J29" t="str">
            <v>2007/2008</v>
          </cell>
          <cell r="K29">
            <v>0.46</v>
          </cell>
        </row>
        <row r="30">
          <cell r="J30" t="str">
            <v>2008/2009</v>
          </cell>
          <cell r="K30">
            <v>0.43</v>
          </cell>
        </row>
        <row r="31">
          <cell r="J31" t="str">
            <v>2009/2010</v>
          </cell>
          <cell r="K31">
            <v>0.4</v>
          </cell>
        </row>
        <row r="32">
          <cell r="J32" t="str">
            <v>2010/2011</v>
          </cell>
          <cell r="K32">
            <v>0.37</v>
          </cell>
        </row>
        <row r="33">
          <cell r="J33" t="str">
            <v>2011/2012</v>
          </cell>
          <cell r="K33">
            <v>0.43</v>
          </cell>
        </row>
        <row r="34">
          <cell r="J34" t="str">
            <v>2012/2013</v>
          </cell>
          <cell r="K34">
            <v>0.43</v>
          </cell>
        </row>
        <row r="35">
          <cell r="J35" t="str">
            <v>2013/2014</v>
          </cell>
          <cell r="K35">
            <v>0.34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C6" sqref="C6"/>
    </sheetView>
  </sheetViews>
  <sheetFormatPr defaultRowHeight="15" x14ac:dyDescent="0.25"/>
  <cols>
    <col min="1" max="1" width="19.140625" bestFit="1" customWidth="1"/>
  </cols>
  <sheetData>
    <row r="1" spans="1:17" x14ac:dyDescent="0.25">
      <c r="A1" s="15" t="s">
        <v>79</v>
      </c>
    </row>
    <row r="2" spans="1:17" ht="15.75" thickBot="1" x14ac:dyDescent="0.3"/>
    <row r="3" spans="1:17" ht="15.75" thickBot="1" x14ac:dyDescent="0.3">
      <c r="A3" s="30"/>
      <c r="B3" s="142" t="s">
        <v>37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06"/>
    </row>
    <row r="4" spans="1:17" ht="15.75" thickBot="1" x14ac:dyDescent="0.3">
      <c r="A4" s="31"/>
      <c r="B4" s="142" t="s">
        <v>38</v>
      </c>
      <c r="C4" s="142"/>
      <c r="D4" s="142" t="s">
        <v>39</v>
      </c>
      <c r="E4" s="142"/>
      <c r="F4" s="142" t="s">
        <v>40</v>
      </c>
      <c r="G4" s="142"/>
      <c r="H4" s="142" t="s">
        <v>41</v>
      </c>
      <c r="I4" s="142"/>
      <c r="J4" s="142" t="s">
        <v>42</v>
      </c>
      <c r="K4" s="142"/>
      <c r="L4" s="142" t="s">
        <v>43</v>
      </c>
      <c r="M4" s="142"/>
      <c r="N4" s="107" t="s">
        <v>57</v>
      </c>
    </row>
    <row r="5" spans="1:17" ht="15.75" thickBot="1" x14ac:dyDescent="0.3">
      <c r="A5" s="109"/>
      <c r="B5" s="108" t="s">
        <v>23</v>
      </c>
      <c r="C5" s="108" t="s">
        <v>17</v>
      </c>
      <c r="D5" s="108" t="s">
        <v>16</v>
      </c>
      <c r="E5" s="108" t="s">
        <v>17</v>
      </c>
      <c r="F5" s="108" t="s">
        <v>16</v>
      </c>
      <c r="G5" s="108" t="s">
        <v>17</v>
      </c>
      <c r="H5" s="108" t="s">
        <v>16</v>
      </c>
      <c r="I5" s="108" t="s">
        <v>17</v>
      </c>
      <c r="J5" s="108" t="s">
        <v>16</v>
      </c>
      <c r="K5" s="108" t="s">
        <v>17</v>
      </c>
      <c r="L5" s="108" t="s">
        <v>16</v>
      </c>
      <c r="M5" s="108" t="s">
        <v>17</v>
      </c>
      <c r="N5" s="107" t="s">
        <v>16</v>
      </c>
    </row>
    <row r="6" spans="1:17" ht="15.75" thickBot="1" x14ac:dyDescent="0.3">
      <c r="A6" s="35" t="s">
        <v>5</v>
      </c>
      <c r="B6" s="110">
        <v>0</v>
      </c>
      <c r="C6" s="111">
        <f t="shared" ref="C6:C14" si="0">B6/N6</f>
        <v>0</v>
      </c>
      <c r="D6" s="110">
        <v>0</v>
      </c>
      <c r="E6" s="111">
        <f t="shared" ref="E6:E14" si="1">D6/N6</f>
        <v>0</v>
      </c>
      <c r="F6" s="110">
        <v>0</v>
      </c>
      <c r="G6" s="111">
        <f t="shared" ref="G6:G14" si="2">F6/N6</f>
        <v>0</v>
      </c>
      <c r="H6" s="110">
        <v>0</v>
      </c>
      <c r="I6" s="111">
        <f t="shared" ref="I6:I14" si="3">H6/N6</f>
        <v>0</v>
      </c>
      <c r="J6" s="110">
        <v>6</v>
      </c>
      <c r="K6" s="112">
        <f t="shared" ref="K6:K14" si="4">J6/N6</f>
        <v>1</v>
      </c>
      <c r="L6" s="110">
        <v>0</v>
      </c>
      <c r="M6" s="111">
        <f t="shared" ref="M6:M14" si="5">L6/N6</f>
        <v>0</v>
      </c>
      <c r="N6" s="103">
        <v>6</v>
      </c>
      <c r="P6" s="1"/>
      <c r="Q6" s="1"/>
    </row>
    <row r="7" spans="1:17" ht="15.75" thickBot="1" x14ac:dyDescent="0.3">
      <c r="A7" s="35" t="s">
        <v>6</v>
      </c>
      <c r="B7" s="110">
        <v>3</v>
      </c>
      <c r="C7" s="111">
        <f t="shared" si="0"/>
        <v>6.25E-2</v>
      </c>
      <c r="D7" s="110">
        <v>0</v>
      </c>
      <c r="E7" s="111">
        <f t="shared" si="1"/>
        <v>0</v>
      </c>
      <c r="F7" s="110">
        <v>0</v>
      </c>
      <c r="G7" s="111">
        <f t="shared" si="2"/>
        <v>0</v>
      </c>
      <c r="H7" s="110">
        <v>1</v>
      </c>
      <c r="I7" s="111">
        <f t="shared" si="3"/>
        <v>2.0833333333333332E-2</v>
      </c>
      <c r="J7" s="110">
        <v>43</v>
      </c>
      <c r="K7" s="112">
        <f t="shared" si="4"/>
        <v>0.89583333333333337</v>
      </c>
      <c r="L7" s="110">
        <v>1</v>
      </c>
      <c r="M7" s="111">
        <f t="shared" si="5"/>
        <v>2.0833333333333332E-2</v>
      </c>
      <c r="N7" s="103">
        <v>48</v>
      </c>
      <c r="P7" s="1"/>
      <c r="Q7" s="1"/>
    </row>
    <row r="8" spans="1:17" ht="15.75" thickBot="1" x14ac:dyDescent="0.3">
      <c r="A8" s="35" t="s">
        <v>3</v>
      </c>
      <c r="B8" s="110">
        <v>4</v>
      </c>
      <c r="C8" s="111">
        <f t="shared" si="0"/>
        <v>3.0769230769230771E-2</v>
      </c>
      <c r="D8" s="110">
        <v>2</v>
      </c>
      <c r="E8" s="111">
        <f t="shared" si="1"/>
        <v>1.5384615384615385E-2</v>
      </c>
      <c r="F8" s="110">
        <v>0</v>
      </c>
      <c r="G8" s="111">
        <f t="shared" si="2"/>
        <v>0</v>
      </c>
      <c r="H8" s="110">
        <v>1</v>
      </c>
      <c r="I8" s="111">
        <f t="shared" si="3"/>
        <v>7.6923076923076927E-3</v>
      </c>
      <c r="J8" s="110">
        <v>120</v>
      </c>
      <c r="K8" s="112">
        <f t="shared" si="4"/>
        <v>0.92307692307692313</v>
      </c>
      <c r="L8" s="110">
        <v>3</v>
      </c>
      <c r="M8" s="111">
        <f t="shared" si="5"/>
        <v>2.3076923076923078E-2</v>
      </c>
      <c r="N8" s="103">
        <v>130</v>
      </c>
      <c r="P8" s="1"/>
      <c r="Q8" s="1"/>
    </row>
    <row r="9" spans="1:17" ht="15.75" thickBot="1" x14ac:dyDescent="0.3">
      <c r="A9" s="35" t="s">
        <v>4</v>
      </c>
      <c r="B9" s="110">
        <v>23</v>
      </c>
      <c r="C9" s="111">
        <f t="shared" si="0"/>
        <v>7.7441077441077436E-2</v>
      </c>
      <c r="D9" s="110">
        <v>8</v>
      </c>
      <c r="E9" s="111">
        <f t="shared" si="1"/>
        <v>2.6936026936026935E-2</v>
      </c>
      <c r="F9" s="110">
        <v>14</v>
      </c>
      <c r="G9" s="111">
        <f t="shared" si="2"/>
        <v>4.7138047138047139E-2</v>
      </c>
      <c r="H9" s="110">
        <v>6</v>
      </c>
      <c r="I9" s="111">
        <f t="shared" si="3"/>
        <v>2.0202020202020204E-2</v>
      </c>
      <c r="J9" s="110">
        <v>240</v>
      </c>
      <c r="K9" s="112">
        <f t="shared" si="4"/>
        <v>0.80808080808080807</v>
      </c>
      <c r="L9" s="110">
        <v>6</v>
      </c>
      <c r="M9" s="111">
        <f t="shared" si="5"/>
        <v>2.0202020202020204E-2</v>
      </c>
      <c r="N9" s="103">
        <v>297</v>
      </c>
      <c r="P9" s="1"/>
      <c r="Q9" s="1"/>
    </row>
    <row r="10" spans="1:17" ht="15.75" thickBot="1" x14ac:dyDescent="0.3">
      <c r="A10" s="35" t="s">
        <v>2</v>
      </c>
      <c r="B10" s="110">
        <v>28</v>
      </c>
      <c r="C10" s="111">
        <f t="shared" si="0"/>
        <v>0.15053763440860216</v>
      </c>
      <c r="D10" s="110">
        <v>4</v>
      </c>
      <c r="E10" s="111">
        <f t="shared" si="1"/>
        <v>2.1505376344086023E-2</v>
      </c>
      <c r="F10" s="110">
        <v>4</v>
      </c>
      <c r="G10" s="111">
        <f t="shared" si="2"/>
        <v>2.1505376344086023E-2</v>
      </c>
      <c r="H10" s="110">
        <v>7</v>
      </c>
      <c r="I10" s="111">
        <f t="shared" si="3"/>
        <v>3.7634408602150539E-2</v>
      </c>
      <c r="J10" s="110">
        <v>140</v>
      </c>
      <c r="K10" s="112">
        <f t="shared" si="4"/>
        <v>0.75268817204301075</v>
      </c>
      <c r="L10" s="110">
        <v>3</v>
      </c>
      <c r="M10" s="111">
        <f t="shared" si="5"/>
        <v>1.6129032258064516E-2</v>
      </c>
      <c r="N10" s="103">
        <v>186</v>
      </c>
      <c r="P10" s="1"/>
      <c r="Q10" s="1"/>
    </row>
    <row r="11" spans="1:17" ht="15.75" thickBot="1" x14ac:dyDescent="0.3">
      <c r="A11" s="35" t="s">
        <v>13</v>
      </c>
      <c r="B11" s="110">
        <v>0</v>
      </c>
      <c r="C11" s="111">
        <f t="shared" si="0"/>
        <v>0</v>
      </c>
      <c r="D11" s="110">
        <v>0</v>
      </c>
      <c r="E11" s="111">
        <f t="shared" si="1"/>
        <v>0</v>
      </c>
      <c r="F11" s="110">
        <v>0</v>
      </c>
      <c r="G11" s="111">
        <f t="shared" si="2"/>
        <v>0</v>
      </c>
      <c r="H11" s="110">
        <v>0</v>
      </c>
      <c r="I11" s="111">
        <f t="shared" si="3"/>
        <v>0</v>
      </c>
      <c r="J11" s="110">
        <v>14</v>
      </c>
      <c r="K11" s="112">
        <f t="shared" si="4"/>
        <v>1</v>
      </c>
      <c r="L11" s="110">
        <v>0</v>
      </c>
      <c r="M11" s="111">
        <f t="shared" si="5"/>
        <v>0</v>
      </c>
      <c r="N11" s="103">
        <v>14</v>
      </c>
      <c r="P11" s="1"/>
      <c r="Q11" s="1"/>
    </row>
    <row r="12" spans="1:17" ht="15.75" thickBot="1" x14ac:dyDescent="0.3">
      <c r="A12" s="35" t="s">
        <v>14</v>
      </c>
      <c r="B12" s="110">
        <v>4</v>
      </c>
      <c r="C12" s="111">
        <f t="shared" si="0"/>
        <v>8.3333333333333329E-2</v>
      </c>
      <c r="D12" s="110">
        <v>5</v>
      </c>
      <c r="E12" s="111">
        <f t="shared" si="1"/>
        <v>0.10416666666666667</v>
      </c>
      <c r="F12" s="110">
        <v>0</v>
      </c>
      <c r="G12" s="111">
        <f t="shared" si="2"/>
        <v>0</v>
      </c>
      <c r="H12" s="110">
        <v>0</v>
      </c>
      <c r="I12" s="111">
        <f t="shared" si="3"/>
        <v>0</v>
      </c>
      <c r="J12" s="110">
        <v>39</v>
      </c>
      <c r="K12" s="112">
        <f t="shared" si="4"/>
        <v>0.8125</v>
      </c>
      <c r="L12" s="110">
        <v>0</v>
      </c>
      <c r="M12" s="111">
        <f t="shared" si="5"/>
        <v>0</v>
      </c>
      <c r="N12" s="103">
        <v>48</v>
      </c>
      <c r="P12" s="1"/>
      <c r="Q12" s="1"/>
    </row>
    <row r="13" spans="1:17" ht="15.75" thickBot="1" x14ac:dyDescent="0.3">
      <c r="A13" s="35" t="s">
        <v>12</v>
      </c>
      <c r="B13" s="110">
        <v>6</v>
      </c>
      <c r="C13" s="111">
        <f t="shared" si="0"/>
        <v>8.4507042253521125E-2</v>
      </c>
      <c r="D13" s="110">
        <v>2</v>
      </c>
      <c r="E13" s="111">
        <f t="shared" si="1"/>
        <v>2.8169014084507043E-2</v>
      </c>
      <c r="F13" s="110">
        <v>3</v>
      </c>
      <c r="G13" s="111">
        <f t="shared" si="2"/>
        <v>4.2253521126760563E-2</v>
      </c>
      <c r="H13" s="110">
        <v>3</v>
      </c>
      <c r="I13" s="111">
        <f t="shared" si="3"/>
        <v>4.2253521126760563E-2</v>
      </c>
      <c r="J13" s="110">
        <v>51</v>
      </c>
      <c r="K13" s="112">
        <f t="shared" si="4"/>
        <v>0.71830985915492962</v>
      </c>
      <c r="L13" s="110">
        <v>6</v>
      </c>
      <c r="M13" s="111">
        <f t="shared" si="5"/>
        <v>8.4507042253521125E-2</v>
      </c>
      <c r="N13" s="103">
        <v>71</v>
      </c>
      <c r="P13" s="1"/>
      <c r="Q13" s="1"/>
    </row>
    <row r="14" spans="1:17" ht="15.75" thickBot="1" x14ac:dyDescent="0.3">
      <c r="A14" s="12" t="s">
        <v>19</v>
      </c>
      <c r="B14" s="103">
        <f t="shared" ref="B14:L14" si="6">SUM(B6:B13)</f>
        <v>68</v>
      </c>
      <c r="C14" s="113">
        <f t="shared" si="0"/>
        <v>8.5000000000000006E-2</v>
      </c>
      <c r="D14" s="103">
        <f t="shared" si="6"/>
        <v>21</v>
      </c>
      <c r="E14" s="113">
        <f t="shared" si="1"/>
        <v>2.6249999999999999E-2</v>
      </c>
      <c r="F14" s="103">
        <f t="shared" si="6"/>
        <v>21</v>
      </c>
      <c r="G14" s="113">
        <f t="shared" si="2"/>
        <v>2.6249999999999999E-2</v>
      </c>
      <c r="H14" s="103">
        <f t="shared" si="6"/>
        <v>18</v>
      </c>
      <c r="I14" s="113">
        <f t="shared" si="3"/>
        <v>2.2499999999999999E-2</v>
      </c>
      <c r="J14" s="103">
        <f t="shared" si="6"/>
        <v>653</v>
      </c>
      <c r="K14" s="113">
        <f t="shared" si="4"/>
        <v>0.81625000000000003</v>
      </c>
      <c r="L14" s="103">
        <f t="shared" si="6"/>
        <v>19</v>
      </c>
      <c r="M14" s="113">
        <f t="shared" si="5"/>
        <v>2.375E-2</v>
      </c>
      <c r="N14" s="103">
        <v>800</v>
      </c>
      <c r="P14" s="1"/>
      <c r="Q14" s="1"/>
    </row>
    <row r="15" spans="1:17" x14ac:dyDescent="0.25">
      <c r="P15" s="1"/>
      <c r="Q15" s="1"/>
    </row>
    <row r="16" spans="1:17" ht="15.75" thickBot="1" x14ac:dyDescent="0.3">
      <c r="P16" s="1"/>
      <c r="Q16" s="1"/>
    </row>
    <row r="17" spans="1:17" ht="15.75" thickBot="1" x14ac:dyDescent="0.3">
      <c r="A17" s="32"/>
      <c r="B17" s="143" t="s">
        <v>44</v>
      </c>
      <c r="C17" s="144"/>
      <c r="D17" s="144"/>
      <c r="E17" s="144"/>
      <c r="F17" s="144"/>
      <c r="G17" s="144"/>
      <c r="H17" s="144"/>
      <c r="I17" s="144"/>
      <c r="J17" s="144"/>
      <c r="K17" s="145"/>
      <c r="L17" s="106"/>
      <c r="P17" s="1"/>
      <c r="Q17" s="1"/>
    </row>
    <row r="18" spans="1:17" ht="15.75" thickBot="1" x14ac:dyDescent="0.3">
      <c r="A18" s="33"/>
      <c r="B18" s="142" t="s">
        <v>45</v>
      </c>
      <c r="C18" s="142"/>
      <c r="D18" s="142" t="s">
        <v>46</v>
      </c>
      <c r="E18" s="142"/>
      <c r="F18" s="142" t="s">
        <v>47</v>
      </c>
      <c r="G18" s="142"/>
      <c r="H18" s="142" t="s">
        <v>48</v>
      </c>
      <c r="I18" s="142"/>
      <c r="J18" s="142" t="s">
        <v>49</v>
      </c>
      <c r="K18" s="142"/>
      <c r="L18" s="107" t="s">
        <v>57</v>
      </c>
    </row>
    <row r="19" spans="1:17" ht="15.75" thickBot="1" x14ac:dyDescent="0.3">
      <c r="A19" s="33"/>
      <c r="B19" s="108" t="s">
        <v>23</v>
      </c>
      <c r="C19" s="108" t="s">
        <v>17</v>
      </c>
      <c r="D19" s="108" t="s">
        <v>16</v>
      </c>
      <c r="E19" s="108" t="s">
        <v>17</v>
      </c>
      <c r="F19" s="108" t="s">
        <v>16</v>
      </c>
      <c r="G19" s="108" t="s">
        <v>17</v>
      </c>
      <c r="H19" s="108" t="s">
        <v>16</v>
      </c>
      <c r="I19" s="108" t="s">
        <v>17</v>
      </c>
      <c r="J19" s="108" t="s">
        <v>16</v>
      </c>
      <c r="K19" s="108" t="s">
        <v>17</v>
      </c>
      <c r="L19" s="107" t="s">
        <v>16</v>
      </c>
    </row>
    <row r="20" spans="1:17" ht="15.75" thickBot="1" x14ac:dyDescent="0.3">
      <c r="A20" s="35" t="s">
        <v>5</v>
      </c>
      <c r="B20" s="110">
        <v>0</v>
      </c>
      <c r="C20" s="114">
        <f t="shared" ref="C20:C28" si="7">B20/L20</f>
        <v>0</v>
      </c>
      <c r="D20" s="110">
        <v>0</v>
      </c>
      <c r="E20" s="114">
        <f t="shared" ref="E20:E28" si="8">D20/L20</f>
        <v>0</v>
      </c>
      <c r="F20" s="110">
        <v>0</v>
      </c>
      <c r="G20" s="114">
        <f t="shared" ref="G20:G28" si="9">F20/L20</f>
        <v>0</v>
      </c>
      <c r="H20" s="110">
        <v>1</v>
      </c>
      <c r="I20" s="114">
        <f t="shared" ref="I20:I28" si="10">H20/L20</f>
        <v>0.16666666666666666</v>
      </c>
      <c r="J20" s="110">
        <v>5</v>
      </c>
      <c r="K20" s="114">
        <f t="shared" ref="K20:K28" si="11">J20/L20</f>
        <v>0.83333333333333337</v>
      </c>
      <c r="L20" s="103">
        <f>SUM(B20,D20,F20,H20,J20)</f>
        <v>6</v>
      </c>
    </row>
    <row r="21" spans="1:17" ht="15.75" thickBot="1" x14ac:dyDescent="0.3">
      <c r="A21" s="35" t="s">
        <v>6</v>
      </c>
      <c r="B21" s="110">
        <v>0</v>
      </c>
      <c r="C21" s="114">
        <f t="shared" si="7"/>
        <v>0</v>
      </c>
      <c r="D21" s="110">
        <v>0</v>
      </c>
      <c r="E21" s="114">
        <f t="shared" si="8"/>
        <v>0</v>
      </c>
      <c r="F21" s="110">
        <v>5</v>
      </c>
      <c r="G21" s="114">
        <f t="shared" si="9"/>
        <v>0.10416666666666667</v>
      </c>
      <c r="H21" s="110">
        <v>27</v>
      </c>
      <c r="I21" s="114">
        <f t="shared" si="10"/>
        <v>0.5625</v>
      </c>
      <c r="J21" s="110">
        <v>16</v>
      </c>
      <c r="K21" s="114">
        <f t="shared" si="11"/>
        <v>0.33333333333333331</v>
      </c>
      <c r="L21" s="103">
        <f t="shared" ref="L21:L28" si="12">SUM(B21,D21,F21,H21,J21)</f>
        <v>48</v>
      </c>
    </row>
    <row r="22" spans="1:17" ht="15.75" thickBot="1" x14ac:dyDescent="0.3">
      <c r="A22" s="35" t="s">
        <v>3</v>
      </c>
      <c r="B22" s="110">
        <v>0</v>
      </c>
      <c r="C22" s="114">
        <f t="shared" si="7"/>
        <v>0</v>
      </c>
      <c r="D22" s="110">
        <v>1</v>
      </c>
      <c r="E22" s="114">
        <f t="shared" si="8"/>
        <v>7.6923076923076927E-3</v>
      </c>
      <c r="F22" s="110">
        <v>61</v>
      </c>
      <c r="G22" s="114">
        <f t="shared" si="9"/>
        <v>0.46923076923076923</v>
      </c>
      <c r="H22" s="110">
        <v>48</v>
      </c>
      <c r="I22" s="114">
        <f t="shared" si="10"/>
        <v>0.36923076923076925</v>
      </c>
      <c r="J22" s="110">
        <v>20</v>
      </c>
      <c r="K22" s="114">
        <f t="shared" si="11"/>
        <v>0.15384615384615385</v>
      </c>
      <c r="L22" s="103">
        <f t="shared" si="12"/>
        <v>130</v>
      </c>
    </row>
    <row r="23" spans="1:17" ht="15.75" thickBot="1" x14ac:dyDescent="0.3">
      <c r="A23" s="35" t="s">
        <v>4</v>
      </c>
      <c r="B23" s="110">
        <v>0</v>
      </c>
      <c r="C23" s="114">
        <f t="shared" si="7"/>
        <v>0</v>
      </c>
      <c r="D23" s="110">
        <v>107</v>
      </c>
      <c r="E23" s="114">
        <f t="shared" si="8"/>
        <v>0.36026936026936029</v>
      </c>
      <c r="F23" s="110">
        <v>111</v>
      </c>
      <c r="G23" s="114">
        <f t="shared" si="9"/>
        <v>0.37373737373737376</v>
      </c>
      <c r="H23" s="110">
        <v>56</v>
      </c>
      <c r="I23" s="114">
        <f t="shared" si="10"/>
        <v>0.18855218855218855</v>
      </c>
      <c r="J23" s="110">
        <v>23</v>
      </c>
      <c r="K23" s="114">
        <f t="shared" si="11"/>
        <v>7.7441077441077436E-2</v>
      </c>
      <c r="L23" s="103">
        <f t="shared" si="12"/>
        <v>297</v>
      </c>
    </row>
    <row r="24" spans="1:17" ht="15.75" thickBot="1" x14ac:dyDescent="0.3">
      <c r="A24" s="35" t="s">
        <v>2</v>
      </c>
      <c r="B24" s="110">
        <v>7</v>
      </c>
      <c r="C24" s="114">
        <f t="shared" si="7"/>
        <v>3.7634408602150539E-2</v>
      </c>
      <c r="D24" s="110">
        <v>163</v>
      </c>
      <c r="E24" s="114">
        <f t="shared" si="8"/>
        <v>0.87634408602150538</v>
      </c>
      <c r="F24" s="110">
        <v>12</v>
      </c>
      <c r="G24" s="114">
        <f t="shared" si="9"/>
        <v>6.4516129032258063E-2</v>
      </c>
      <c r="H24" s="110">
        <v>0</v>
      </c>
      <c r="I24" s="114">
        <f t="shared" si="10"/>
        <v>0</v>
      </c>
      <c r="J24" s="110">
        <v>4</v>
      </c>
      <c r="K24" s="114">
        <f t="shared" si="11"/>
        <v>2.1505376344086023E-2</v>
      </c>
      <c r="L24" s="103">
        <f t="shared" si="12"/>
        <v>186</v>
      </c>
    </row>
    <row r="25" spans="1:17" ht="15.75" thickBot="1" x14ac:dyDescent="0.3">
      <c r="A25" s="35" t="s">
        <v>13</v>
      </c>
      <c r="B25" s="110">
        <v>0</v>
      </c>
      <c r="C25" s="114">
        <f t="shared" si="7"/>
        <v>0</v>
      </c>
      <c r="D25" s="110">
        <v>0</v>
      </c>
      <c r="E25" s="114">
        <f t="shared" si="8"/>
        <v>0</v>
      </c>
      <c r="F25" s="115">
        <v>4</v>
      </c>
      <c r="G25" s="114">
        <f t="shared" si="9"/>
        <v>0.2857142857142857</v>
      </c>
      <c r="H25" s="110">
        <v>5</v>
      </c>
      <c r="I25" s="114">
        <f t="shared" si="10"/>
        <v>0.35714285714285715</v>
      </c>
      <c r="J25" s="110">
        <v>5</v>
      </c>
      <c r="K25" s="114">
        <f t="shared" si="11"/>
        <v>0.35714285714285715</v>
      </c>
      <c r="L25" s="103">
        <f t="shared" si="12"/>
        <v>14</v>
      </c>
    </row>
    <row r="26" spans="1:17" ht="15.75" thickBot="1" x14ac:dyDescent="0.3">
      <c r="A26" s="35" t="s">
        <v>14</v>
      </c>
      <c r="B26" s="110">
        <v>0</v>
      </c>
      <c r="C26" s="114">
        <f t="shared" si="7"/>
        <v>0</v>
      </c>
      <c r="D26" s="110">
        <v>0</v>
      </c>
      <c r="E26" s="114">
        <f t="shared" si="8"/>
        <v>0</v>
      </c>
      <c r="F26" s="110">
        <v>14</v>
      </c>
      <c r="G26" s="114">
        <f t="shared" si="9"/>
        <v>0.29166666666666669</v>
      </c>
      <c r="H26" s="110">
        <v>24</v>
      </c>
      <c r="I26" s="114">
        <f t="shared" si="10"/>
        <v>0.5</v>
      </c>
      <c r="J26" s="110">
        <v>10</v>
      </c>
      <c r="K26" s="114">
        <f t="shared" si="11"/>
        <v>0.20833333333333334</v>
      </c>
      <c r="L26" s="103">
        <f t="shared" si="12"/>
        <v>48</v>
      </c>
    </row>
    <row r="27" spans="1:17" ht="15.75" thickBot="1" x14ac:dyDescent="0.3">
      <c r="A27" s="35" t="s">
        <v>12</v>
      </c>
      <c r="B27" s="110">
        <v>2</v>
      </c>
      <c r="C27" s="114">
        <f t="shared" si="7"/>
        <v>2.8169014084507043E-2</v>
      </c>
      <c r="D27" s="110">
        <v>18</v>
      </c>
      <c r="E27" s="114">
        <f t="shared" si="8"/>
        <v>0.25352112676056338</v>
      </c>
      <c r="F27" s="110">
        <v>21</v>
      </c>
      <c r="G27" s="114">
        <f t="shared" si="9"/>
        <v>0.29577464788732394</v>
      </c>
      <c r="H27" s="110">
        <v>18</v>
      </c>
      <c r="I27" s="114">
        <f t="shared" si="10"/>
        <v>0.25352112676056338</v>
      </c>
      <c r="J27" s="110">
        <v>12</v>
      </c>
      <c r="K27" s="114">
        <f t="shared" si="11"/>
        <v>0.16901408450704225</v>
      </c>
      <c r="L27" s="103">
        <f t="shared" si="12"/>
        <v>71</v>
      </c>
    </row>
    <row r="28" spans="1:17" ht="15.75" thickBot="1" x14ac:dyDescent="0.3">
      <c r="A28" s="12" t="s">
        <v>19</v>
      </c>
      <c r="B28" s="103">
        <f>SUM(B20:B27)</f>
        <v>9</v>
      </c>
      <c r="C28" s="116">
        <f t="shared" si="7"/>
        <v>1.125E-2</v>
      </c>
      <c r="D28" s="103">
        <f>SUM(D20:D27)</f>
        <v>289</v>
      </c>
      <c r="E28" s="116">
        <f t="shared" si="8"/>
        <v>0.36125000000000002</v>
      </c>
      <c r="F28" s="103">
        <f>SUM(F20:F27)</f>
        <v>228</v>
      </c>
      <c r="G28" s="116">
        <f t="shared" si="9"/>
        <v>0.28499999999999998</v>
      </c>
      <c r="H28" s="103">
        <f>SUM(H20:H27)</f>
        <v>179</v>
      </c>
      <c r="I28" s="116">
        <f t="shared" si="10"/>
        <v>0.22375</v>
      </c>
      <c r="J28" s="103">
        <f>SUM(J20:J27)</f>
        <v>95</v>
      </c>
      <c r="K28" s="116">
        <f t="shared" si="11"/>
        <v>0.11874999999999999</v>
      </c>
      <c r="L28" s="103">
        <f t="shared" si="12"/>
        <v>800</v>
      </c>
    </row>
  </sheetData>
  <mergeCells count="13">
    <mergeCell ref="B17:K17"/>
    <mergeCell ref="B3:M3"/>
    <mergeCell ref="B4:C4"/>
    <mergeCell ref="D4:E4"/>
    <mergeCell ref="F4:G4"/>
    <mergeCell ref="H4:I4"/>
    <mergeCell ref="J4:K4"/>
    <mergeCell ref="L4:M4"/>
    <mergeCell ref="B18:C18"/>
    <mergeCell ref="D18:E18"/>
    <mergeCell ref="F18:G18"/>
    <mergeCell ref="H18:I18"/>
    <mergeCell ref="J18:K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C9" sqref="C9"/>
    </sheetView>
  </sheetViews>
  <sheetFormatPr defaultRowHeight="15" x14ac:dyDescent="0.25"/>
  <cols>
    <col min="1" max="1" width="19.5703125" customWidth="1"/>
    <col min="2" max="2" width="13.5703125" customWidth="1"/>
    <col min="4" max="4" width="10.28515625" customWidth="1"/>
    <col min="5" max="5" width="9.140625" customWidth="1"/>
    <col min="6" max="6" width="9.140625" style="67" customWidth="1"/>
    <col min="8" max="8" width="27.85546875" customWidth="1"/>
    <col min="9" max="9" width="13.7109375" customWidth="1"/>
  </cols>
  <sheetData>
    <row r="1" spans="1:13" x14ac:dyDescent="0.25">
      <c r="A1" s="15" t="s">
        <v>79</v>
      </c>
    </row>
    <row r="2" spans="1:13" ht="15.75" thickBot="1" x14ac:dyDescent="0.3"/>
    <row r="3" spans="1:13" ht="15.75" thickBot="1" x14ac:dyDescent="0.3">
      <c r="A3" s="2"/>
      <c r="B3" s="148" t="s">
        <v>1</v>
      </c>
      <c r="C3" s="149"/>
      <c r="D3" s="149"/>
      <c r="E3" s="150"/>
      <c r="F3" s="146" t="s">
        <v>77</v>
      </c>
      <c r="H3" s="2"/>
      <c r="I3" s="151" t="s">
        <v>21</v>
      </c>
      <c r="J3" s="152"/>
      <c r="K3" s="152"/>
      <c r="L3" s="153"/>
      <c r="M3" s="146" t="s">
        <v>77</v>
      </c>
    </row>
    <row r="4" spans="1:13" ht="15.75" thickBot="1" x14ac:dyDescent="0.3">
      <c r="A4" s="3"/>
      <c r="B4" s="146" t="s">
        <v>15</v>
      </c>
      <c r="C4" s="146"/>
      <c r="D4" s="146" t="s">
        <v>18</v>
      </c>
      <c r="E4" s="146"/>
      <c r="F4" s="146"/>
      <c r="H4" s="5"/>
      <c r="I4" s="154" t="s">
        <v>20</v>
      </c>
      <c r="J4" s="155"/>
      <c r="K4" s="154" t="s">
        <v>22</v>
      </c>
      <c r="L4" s="155"/>
      <c r="M4" s="146"/>
    </row>
    <row r="5" spans="1:13" ht="15.75" thickBot="1" x14ac:dyDescent="0.3">
      <c r="A5" s="4"/>
      <c r="B5" s="10" t="s">
        <v>16</v>
      </c>
      <c r="C5" s="10" t="s">
        <v>17</v>
      </c>
      <c r="D5" s="10" t="s">
        <v>16</v>
      </c>
      <c r="E5" s="10" t="s">
        <v>17</v>
      </c>
      <c r="F5" s="146"/>
      <c r="H5" s="5"/>
      <c r="I5" s="6" t="s">
        <v>16</v>
      </c>
      <c r="J5" s="7" t="s">
        <v>17</v>
      </c>
      <c r="K5" s="6" t="s">
        <v>23</v>
      </c>
      <c r="L5" s="7" t="s">
        <v>17</v>
      </c>
      <c r="M5" s="146"/>
    </row>
    <row r="6" spans="1:13" ht="17.25" customHeight="1" thickBot="1" x14ac:dyDescent="0.3">
      <c r="A6" s="117" t="s">
        <v>5</v>
      </c>
      <c r="B6" s="110">
        <v>3</v>
      </c>
      <c r="C6" s="126">
        <f t="shared" ref="C6:C14" si="0">B6/F6</f>
        <v>0.5</v>
      </c>
      <c r="D6" s="110">
        <v>3</v>
      </c>
      <c r="E6" s="114">
        <f t="shared" ref="E6:E14" si="1">D6/F6</f>
        <v>0.5</v>
      </c>
      <c r="F6" s="103">
        <f t="shared" ref="F6:F14" si="2">SUM(B6,D6)</f>
        <v>6</v>
      </c>
      <c r="H6" s="117" t="s">
        <v>5</v>
      </c>
      <c r="I6" s="110">
        <v>5</v>
      </c>
      <c r="J6" s="114">
        <f t="shared" ref="J6:J14" si="3">I6/M6</f>
        <v>0.83333333333333337</v>
      </c>
      <c r="K6" s="110">
        <v>1</v>
      </c>
      <c r="L6" s="114">
        <f t="shared" ref="L6:L14" si="4">K6/M6</f>
        <v>0.16666666666666666</v>
      </c>
      <c r="M6" s="103">
        <f>SUM(I6,K6)</f>
        <v>6</v>
      </c>
    </row>
    <row r="7" spans="1:13" ht="15.75" thickBot="1" x14ac:dyDescent="0.3">
      <c r="A7" s="35" t="s">
        <v>6</v>
      </c>
      <c r="B7" s="110">
        <v>13</v>
      </c>
      <c r="C7" s="126">
        <f t="shared" si="0"/>
        <v>0.27083333333333331</v>
      </c>
      <c r="D7" s="110">
        <v>35</v>
      </c>
      <c r="E7" s="114">
        <f t="shared" si="1"/>
        <v>0.72916666666666663</v>
      </c>
      <c r="F7" s="103">
        <f t="shared" si="2"/>
        <v>48</v>
      </c>
      <c r="H7" s="35" t="s">
        <v>6</v>
      </c>
      <c r="I7" s="110">
        <v>45</v>
      </c>
      <c r="J7" s="114">
        <f t="shared" si="3"/>
        <v>0.9375</v>
      </c>
      <c r="K7" s="110">
        <v>3</v>
      </c>
      <c r="L7" s="114">
        <f t="shared" si="4"/>
        <v>6.25E-2</v>
      </c>
      <c r="M7" s="103">
        <f t="shared" ref="M7:M14" si="5">SUM(I7,K7)</f>
        <v>48</v>
      </c>
    </row>
    <row r="8" spans="1:13" ht="15.75" thickBot="1" x14ac:dyDescent="0.3">
      <c r="A8" s="35" t="s">
        <v>3</v>
      </c>
      <c r="B8" s="110">
        <v>48</v>
      </c>
      <c r="C8" s="126">
        <f t="shared" si="0"/>
        <v>0.36923076923076925</v>
      </c>
      <c r="D8" s="110">
        <v>82</v>
      </c>
      <c r="E8" s="114">
        <f t="shared" si="1"/>
        <v>0.63076923076923075</v>
      </c>
      <c r="F8" s="103">
        <f t="shared" si="2"/>
        <v>130</v>
      </c>
      <c r="H8" s="35" t="s">
        <v>3</v>
      </c>
      <c r="I8" s="110">
        <v>105</v>
      </c>
      <c r="J8" s="114">
        <f t="shared" si="3"/>
        <v>0.80769230769230771</v>
      </c>
      <c r="K8" s="110">
        <v>25</v>
      </c>
      <c r="L8" s="114">
        <f t="shared" si="4"/>
        <v>0.19230769230769232</v>
      </c>
      <c r="M8" s="103">
        <f t="shared" si="5"/>
        <v>130</v>
      </c>
    </row>
    <row r="9" spans="1:13" ht="15.75" thickBot="1" x14ac:dyDescent="0.3">
      <c r="A9" s="35" t="s">
        <v>4</v>
      </c>
      <c r="B9" s="110">
        <v>130</v>
      </c>
      <c r="C9" s="126">
        <f t="shared" si="0"/>
        <v>0.43771043771043772</v>
      </c>
      <c r="D9" s="110">
        <v>167</v>
      </c>
      <c r="E9" s="114">
        <f t="shared" si="1"/>
        <v>0.56228956228956228</v>
      </c>
      <c r="F9" s="103">
        <f t="shared" si="2"/>
        <v>297</v>
      </c>
      <c r="H9" s="35" t="s">
        <v>4</v>
      </c>
      <c r="I9" s="110">
        <v>263</v>
      </c>
      <c r="J9" s="114">
        <f t="shared" si="3"/>
        <v>0.88552188552188549</v>
      </c>
      <c r="K9" s="110">
        <v>34</v>
      </c>
      <c r="L9" s="114">
        <f t="shared" si="4"/>
        <v>0.11447811447811448</v>
      </c>
      <c r="M9" s="103">
        <f t="shared" si="5"/>
        <v>297</v>
      </c>
    </row>
    <row r="10" spans="1:13" ht="15.75" thickBot="1" x14ac:dyDescent="0.3">
      <c r="A10" s="35" t="s">
        <v>2</v>
      </c>
      <c r="B10" s="110">
        <v>79</v>
      </c>
      <c r="C10" s="126">
        <f t="shared" si="0"/>
        <v>0.42473118279569894</v>
      </c>
      <c r="D10" s="110">
        <v>107</v>
      </c>
      <c r="E10" s="114">
        <f t="shared" si="1"/>
        <v>0.57526881720430112</v>
      </c>
      <c r="F10" s="103">
        <f t="shared" si="2"/>
        <v>186</v>
      </c>
      <c r="H10" s="35" t="s">
        <v>2</v>
      </c>
      <c r="I10" s="110">
        <v>186</v>
      </c>
      <c r="J10" s="114">
        <f t="shared" si="3"/>
        <v>1</v>
      </c>
      <c r="K10" s="110">
        <v>0</v>
      </c>
      <c r="L10" s="114">
        <f t="shared" si="4"/>
        <v>0</v>
      </c>
      <c r="M10" s="103">
        <f t="shared" si="5"/>
        <v>186</v>
      </c>
    </row>
    <row r="11" spans="1:13" ht="15.75" thickBot="1" x14ac:dyDescent="0.3">
      <c r="A11" s="35" t="s">
        <v>13</v>
      </c>
      <c r="B11" s="110">
        <v>6</v>
      </c>
      <c r="C11" s="126">
        <f t="shared" si="0"/>
        <v>0.42857142857142855</v>
      </c>
      <c r="D11" s="110">
        <v>8</v>
      </c>
      <c r="E11" s="114">
        <f t="shared" si="1"/>
        <v>0.5714285714285714</v>
      </c>
      <c r="F11" s="103">
        <f t="shared" si="2"/>
        <v>14</v>
      </c>
      <c r="H11" s="35" t="s">
        <v>13</v>
      </c>
      <c r="I11" s="110">
        <v>12</v>
      </c>
      <c r="J11" s="114">
        <f t="shared" si="3"/>
        <v>0.8571428571428571</v>
      </c>
      <c r="K11" s="110">
        <v>2</v>
      </c>
      <c r="L11" s="114">
        <f t="shared" si="4"/>
        <v>0.14285714285714285</v>
      </c>
      <c r="M11" s="103">
        <f t="shared" si="5"/>
        <v>14</v>
      </c>
    </row>
    <row r="12" spans="1:13" ht="15.75" thickBot="1" x14ac:dyDescent="0.3">
      <c r="A12" s="35" t="s">
        <v>14</v>
      </c>
      <c r="B12" s="110">
        <v>23</v>
      </c>
      <c r="C12" s="126">
        <f t="shared" si="0"/>
        <v>0.47916666666666669</v>
      </c>
      <c r="D12" s="110">
        <v>25</v>
      </c>
      <c r="E12" s="114">
        <f t="shared" si="1"/>
        <v>0.52083333333333337</v>
      </c>
      <c r="F12" s="103">
        <f t="shared" si="2"/>
        <v>48</v>
      </c>
      <c r="H12" s="35" t="s">
        <v>14</v>
      </c>
      <c r="I12" s="110">
        <v>41</v>
      </c>
      <c r="J12" s="114">
        <f t="shared" si="3"/>
        <v>0.85416666666666663</v>
      </c>
      <c r="K12" s="110">
        <v>7</v>
      </c>
      <c r="L12" s="114">
        <f t="shared" si="4"/>
        <v>0.14583333333333334</v>
      </c>
      <c r="M12" s="103">
        <f t="shared" si="5"/>
        <v>48</v>
      </c>
    </row>
    <row r="13" spans="1:13" ht="15.75" thickBot="1" x14ac:dyDescent="0.3">
      <c r="A13" s="35" t="s">
        <v>12</v>
      </c>
      <c r="B13" s="110">
        <v>46</v>
      </c>
      <c r="C13" s="126">
        <f t="shared" si="0"/>
        <v>0.647887323943662</v>
      </c>
      <c r="D13" s="110">
        <v>25</v>
      </c>
      <c r="E13" s="114">
        <f t="shared" si="1"/>
        <v>0.352112676056338</v>
      </c>
      <c r="F13" s="103">
        <f t="shared" si="2"/>
        <v>71</v>
      </c>
      <c r="H13" s="35" t="s">
        <v>12</v>
      </c>
      <c r="I13" s="110">
        <v>62</v>
      </c>
      <c r="J13" s="114">
        <f t="shared" si="3"/>
        <v>0.87323943661971826</v>
      </c>
      <c r="K13" s="110">
        <v>9</v>
      </c>
      <c r="L13" s="114">
        <f t="shared" si="4"/>
        <v>0.12676056338028169</v>
      </c>
      <c r="M13" s="103">
        <f t="shared" si="5"/>
        <v>71</v>
      </c>
    </row>
    <row r="14" spans="1:13" ht="15.75" thickBot="1" x14ac:dyDescent="0.3">
      <c r="A14" s="35" t="s">
        <v>19</v>
      </c>
      <c r="B14" s="103">
        <f>SUM(B6:B13)</f>
        <v>348</v>
      </c>
      <c r="C14" s="116">
        <f t="shared" si="0"/>
        <v>0.435</v>
      </c>
      <c r="D14" s="103">
        <f>SUM(D6:D13)</f>
        <v>452</v>
      </c>
      <c r="E14" s="116">
        <f t="shared" si="1"/>
        <v>0.56499999999999995</v>
      </c>
      <c r="F14" s="103">
        <f t="shared" si="2"/>
        <v>800</v>
      </c>
      <c r="H14" s="35" t="s">
        <v>19</v>
      </c>
      <c r="I14" s="103">
        <f>SUM(I6:I13)</f>
        <v>719</v>
      </c>
      <c r="J14" s="116">
        <f t="shared" si="3"/>
        <v>0.89875000000000005</v>
      </c>
      <c r="K14" s="103">
        <f>SUM(K6:K13)</f>
        <v>81</v>
      </c>
      <c r="L14" s="116">
        <f t="shared" si="4"/>
        <v>0.10125000000000001</v>
      </c>
      <c r="M14" s="103">
        <f t="shared" si="5"/>
        <v>800</v>
      </c>
    </row>
    <row r="15" spans="1:13" ht="15.75" thickBot="1" x14ac:dyDescent="0.3"/>
    <row r="16" spans="1:13" ht="15.75" thickBot="1" x14ac:dyDescent="0.3">
      <c r="A16" s="8" t="s">
        <v>80</v>
      </c>
      <c r="B16" s="9" t="s">
        <v>132</v>
      </c>
      <c r="H16" s="6" t="s">
        <v>81</v>
      </c>
      <c r="I16" s="10" t="s">
        <v>132</v>
      </c>
    </row>
    <row r="17" spans="1:10" ht="15.75" thickBot="1" x14ac:dyDescent="0.3">
      <c r="A17" s="34"/>
      <c r="B17" s="110"/>
      <c r="H17" s="34"/>
      <c r="I17" s="110"/>
    </row>
    <row r="18" spans="1:10" ht="15.75" thickBot="1" x14ac:dyDescent="0.3">
      <c r="A18" s="12" t="s">
        <v>7</v>
      </c>
      <c r="B18" s="114">
        <v>0.27629999999999999</v>
      </c>
      <c r="H18" s="35" t="s">
        <v>26</v>
      </c>
      <c r="I18" s="111">
        <v>0.70125000000000004</v>
      </c>
    </row>
    <row r="19" spans="1:10" ht="15.75" thickBot="1" x14ac:dyDescent="0.3">
      <c r="A19" s="12" t="s">
        <v>8</v>
      </c>
      <c r="B19" s="114">
        <v>1.4999999999999999E-2</v>
      </c>
      <c r="H19" s="35" t="s">
        <v>27</v>
      </c>
      <c r="I19" s="111">
        <v>2.1250000000000002E-2</v>
      </c>
    </row>
    <row r="20" spans="1:10" ht="15.75" thickBot="1" x14ac:dyDescent="0.3">
      <c r="A20" s="12" t="s">
        <v>9</v>
      </c>
      <c r="B20" s="114">
        <v>8.8000000000000005E-3</v>
      </c>
      <c r="H20" s="35" t="s">
        <v>0</v>
      </c>
      <c r="I20" s="111">
        <v>2.5000000000000001E-3</v>
      </c>
    </row>
    <row r="21" spans="1:10" ht="15.75" thickBot="1" x14ac:dyDescent="0.3">
      <c r="A21" s="12" t="s">
        <v>10</v>
      </c>
      <c r="B21" s="114">
        <v>2.3800000000000002E-2</v>
      </c>
      <c r="H21" s="35" t="s">
        <v>123</v>
      </c>
      <c r="I21" s="111">
        <v>6.5000000000000002E-2</v>
      </c>
    </row>
    <row r="22" spans="1:10" ht="15.75" thickBot="1" x14ac:dyDescent="0.3">
      <c r="A22" s="35" t="s">
        <v>24</v>
      </c>
      <c r="B22" s="114">
        <v>0.35880000000000001</v>
      </c>
      <c r="H22" s="35" t="s">
        <v>35</v>
      </c>
      <c r="I22" s="111">
        <v>0.20874999999999999</v>
      </c>
    </row>
    <row r="23" spans="1:10" ht="15.75" thickBot="1" x14ac:dyDescent="0.3">
      <c r="A23" s="12" t="s">
        <v>25</v>
      </c>
      <c r="B23" s="114">
        <v>1.8800000000000001E-2</v>
      </c>
      <c r="H23" s="12" t="s">
        <v>50</v>
      </c>
      <c r="I23" s="111">
        <v>1E-3</v>
      </c>
    </row>
    <row r="24" spans="1:10" ht="15.75" thickBot="1" x14ac:dyDescent="0.3">
      <c r="A24" s="12" t="s">
        <v>123</v>
      </c>
      <c r="B24" s="114">
        <v>8.2500000000000004E-2</v>
      </c>
      <c r="H24" s="12" t="s">
        <v>77</v>
      </c>
      <c r="I24" s="113">
        <f>SUM(I17:I23)</f>
        <v>0.99975000000000003</v>
      </c>
    </row>
    <row r="25" spans="1:10" ht="15.75" thickBot="1" x14ac:dyDescent="0.3">
      <c r="A25" s="35" t="s">
        <v>11</v>
      </c>
      <c r="B25" s="114">
        <v>6.3E-3</v>
      </c>
      <c r="H25" s="1"/>
      <c r="I25" s="127"/>
    </row>
    <row r="26" spans="1:10" ht="15.75" thickBot="1" x14ac:dyDescent="0.3">
      <c r="A26" s="118" t="s">
        <v>35</v>
      </c>
      <c r="B26" s="114">
        <v>0.21</v>
      </c>
      <c r="H26" s="11" t="s">
        <v>34</v>
      </c>
      <c r="I26" s="66" t="s">
        <v>132</v>
      </c>
    </row>
    <row r="27" spans="1:10" ht="15.75" thickBot="1" x14ac:dyDescent="0.3">
      <c r="A27" s="118" t="s">
        <v>77</v>
      </c>
      <c r="B27" s="116">
        <f>SUM(B17:B26)</f>
        <v>1.0003</v>
      </c>
      <c r="H27" s="34"/>
      <c r="I27" s="110"/>
      <c r="J27" s="97"/>
    </row>
    <row r="28" spans="1:10" ht="15.75" thickBot="1" x14ac:dyDescent="0.3">
      <c r="B28" s="127"/>
      <c r="H28" s="35" t="s">
        <v>29</v>
      </c>
      <c r="I28" s="111">
        <v>0.56399999999999995</v>
      </c>
    </row>
    <row r="29" spans="1:10" ht="15.75" thickBot="1" x14ac:dyDescent="0.3">
      <c r="A29" s="6" t="s">
        <v>36</v>
      </c>
      <c r="B29" s="10" t="s">
        <v>132</v>
      </c>
      <c r="H29" s="35" t="s">
        <v>30</v>
      </c>
      <c r="I29" s="111">
        <v>0.36</v>
      </c>
    </row>
    <row r="30" spans="1:10" ht="15.75" thickBot="1" x14ac:dyDescent="0.3">
      <c r="A30" s="35" t="s">
        <v>124</v>
      </c>
      <c r="B30" s="111">
        <v>8.1000000000000003E-2</v>
      </c>
      <c r="H30" s="35" t="s">
        <v>31</v>
      </c>
      <c r="I30" s="111">
        <v>2.2499999999999999E-2</v>
      </c>
    </row>
    <row r="31" spans="1:10" ht="15.75" thickBot="1" x14ac:dyDescent="0.3">
      <c r="A31" s="35" t="s">
        <v>125</v>
      </c>
      <c r="B31" s="111">
        <f>507/800</f>
        <v>0.63375000000000004</v>
      </c>
      <c r="H31" s="35" t="s">
        <v>32</v>
      </c>
      <c r="I31" s="111">
        <v>1.6299999999999999E-2</v>
      </c>
    </row>
    <row r="32" spans="1:10" ht="15.75" thickBot="1" x14ac:dyDescent="0.3">
      <c r="A32" s="35" t="s">
        <v>123</v>
      </c>
      <c r="B32" s="111">
        <f>30/800</f>
        <v>3.7499999999999999E-2</v>
      </c>
      <c r="H32" s="35" t="s">
        <v>33</v>
      </c>
      <c r="I32" s="111">
        <v>3.8E-3</v>
      </c>
    </row>
    <row r="33" spans="1:9" ht="15.75" thickBot="1" x14ac:dyDescent="0.3">
      <c r="A33" s="35" t="s">
        <v>35</v>
      </c>
      <c r="B33" s="111">
        <f>198/800</f>
        <v>0.2475</v>
      </c>
      <c r="H33" s="35" t="s">
        <v>35</v>
      </c>
      <c r="I33" s="111">
        <v>3.3799999999999997E-2</v>
      </c>
    </row>
    <row r="34" spans="1:9" ht="14.25" customHeight="1" thickBot="1" x14ac:dyDescent="0.3">
      <c r="A34" s="12" t="s">
        <v>77</v>
      </c>
      <c r="B34" s="113">
        <f>SUM(B30:B33)</f>
        <v>0.99974999999999992</v>
      </c>
      <c r="H34" s="12" t="s">
        <v>77</v>
      </c>
      <c r="I34" s="116">
        <f>SUM(I27:I33)</f>
        <v>1.0004</v>
      </c>
    </row>
    <row r="35" spans="1:9" x14ac:dyDescent="0.25">
      <c r="A35" s="147"/>
      <c r="B35" s="147"/>
    </row>
  </sheetData>
  <mergeCells count="9">
    <mergeCell ref="M3:M5"/>
    <mergeCell ref="A35:B35"/>
    <mergeCell ref="B4:C4"/>
    <mergeCell ref="D4:E4"/>
    <mergeCell ref="B3:E3"/>
    <mergeCell ref="I3:L3"/>
    <mergeCell ref="I4:J4"/>
    <mergeCell ref="K4:L4"/>
    <mergeCell ref="F3:F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B18" sqref="B18:F18"/>
    </sheetView>
  </sheetViews>
  <sheetFormatPr defaultRowHeight="15" x14ac:dyDescent="0.25"/>
  <cols>
    <col min="1" max="1" width="32.42578125" customWidth="1"/>
    <col min="2" max="2" width="20.42578125" bestFit="1" customWidth="1"/>
    <col min="11" max="11" width="16.7109375" customWidth="1"/>
    <col min="12" max="12" width="17.7109375" customWidth="1"/>
  </cols>
  <sheetData>
    <row r="1" spans="1:12" x14ac:dyDescent="0.25">
      <c r="A1" s="15" t="s">
        <v>82</v>
      </c>
    </row>
    <row r="2" spans="1:12" ht="15.75" thickBot="1" x14ac:dyDescent="0.3"/>
    <row r="3" spans="1:12" ht="15.75" thickBot="1" x14ac:dyDescent="0.3">
      <c r="A3" s="156" t="s">
        <v>84</v>
      </c>
      <c r="B3" s="158" t="s">
        <v>37</v>
      </c>
      <c r="C3" s="159"/>
      <c r="D3" s="159"/>
      <c r="E3" s="159"/>
      <c r="F3" s="159"/>
      <c r="G3" s="159"/>
      <c r="H3" s="160"/>
      <c r="I3" s="158" t="s">
        <v>1</v>
      </c>
      <c r="J3" s="159"/>
      <c r="K3" s="160"/>
      <c r="L3" s="156" t="s">
        <v>83</v>
      </c>
    </row>
    <row r="4" spans="1:12" ht="15.75" thickBot="1" x14ac:dyDescent="0.3">
      <c r="A4" s="157"/>
      <c r="B4" s="121" t="s">
        <v>38</v>
      </c>
      <c r="C4" s="121" t="s">
        <v>39</v>
      </c>
      <c r="D4" s="121" t="s">
        <v>40</v>
      </c>
      <c r="E4" s="121" t="s">
        <v>41</v>
      </c>
      <c r="F4" s="121" t="s">
        <v>50</v>
      </c>
      <c r="G4" s="121" t="s">
        <v>42</v>
      </c>
      <c r="H4" s="121" t="s">
        <v>85</v>
      </c>
      <c r="I4" s="121" t="s">
        <v>18</v>
      </c>
      <c r="J4" s="121" t="s">
        <v>15</v>
      </c>
      <c r="K4" s="121" t="s">
        <v>86</v>
      </c>
      <c r="L4" s="157"/>
    </row>
    <row r="5" spans="1:12" ht="15.75" thickBot="1" x14ac:dyDescent="0.3">
      <c r="A5" s="35" t="s">
        <v>87</v>
      </c>
      <c r="B5" s="110">
        <v>206</v>
      </c>
      <c r="C5" s="110">
        <v>69</v>
      </c>
      <c r="D5" s="110">
        <v>26</v>
      </c>
      <c r="E5" s="110">
        <v>43</v>
      </c>
      <c r="F5" s="110">
        <v>4</v>
      </c>
      <c r="G5" s="110">
        <v>554</v>
      </c>
      <c r="H5" s="110">
        <v>62</v>
      </c>
      <c r="I5" s="110">
        <v>579</v>
      </c>
      <c r="J5" s="110">
        <v>373</v>
      </c>
      <c r="K5" s="110">
        <v>12</v>
      </c>
      <c r="L5" s="103">
        <v>964</v>
      </c>
    </row>
    <row r="6" spans="1:12" ht="15.75" thickBot="1" x14ac:dyDescent="0.3">
      <c r="A6" s="35" t="s">
        <v>88</v>
      </c>
      <c r="B6" s="110">
        <v>156</v>
      </c>
      <c r="C6" s="110">
        <v>61</v>
      </c>
      <c r="D6" s="110">
        <v>20</v>
      </c>
      <c r="E6" s="110">
        <v>30</v>
      </c>
      <c r="F6" s="110">
        <v>4</v>
      </c>
      <c r="G6" s="110">
        <v>417</v>
      </c>
      <c r="H6" s="110">
        <v>46</v>
      </c>
      <c r="I6" s="110">
        <v>426</v>
      </c>
      <c r="J6" s="110">
        <v>299</v>
      </c>
      <c r="K6" s="110">
        <v>9</v>
      </c>
      <c r="L6" s="103">
        <v>734</v>
      </c>
    </row>
    <row r="7" spans="1:12" ht="15.75" thickBot="1" x14ac:dyDescent="0.3">
      <c r="A7" s="35" t="s">
        <v>89</v>
      </c>
      <c r="B7" s="110">
        <v>38</v>
      </c>
      <c r="C7" s="110">
        <v>7</v>
      </c>
      <c r="D7" s="110">
        <v>5</v>
      </c>
      <c r="E7" s="110">
        <v>7</v>
      </c>
      <c r="F7" s="110">
        <v>0</v>
      </c>
      <c r="G7" s="110">
        <v>89</v>
      </c>
      <c r="H7" s="110">
        <v>8</v>
      </c>
      <c r="I7" s="110">
        <v>108</v>
      </c>
      <c r="J7" s="110">
        <v>45</v>
      </c>
      <c r="K7" s="110">
        <v>1</v>
      </c>
      <c r="L7" s="103">
        <v>154</v>
      </c>
    </row>
    <row r="8" spans="1:12" ht="15.75" thickBot="1" x14ac:dyDescent="0.3">
      <c r="A8" s="35" t="s">
        <v>90</v>
      </c>
      <c r="B8" s="110">
        <v>11</v>
      </c>
      <c r="C8" s="110">
        <v>0</v>
      </c>
      <c r="D8" s="110">
        <v>2</v>
      </c>
      <c r="E8" s="110">
        <v>2</v>
      </c>
      <c r="F8" s="110">
        <v>0</v>
      </c>
      <c r="G8" s="110">
        <v>29</v>
      </c>
      <c r="H8" s="110">
        <v>4</v>
      </c>
      <c r="I8" s="110">
        <v>38</v>
      </c>
      <c r="J8" s="110">
        <v>10</v>
      </c>
      <c r="K8" s="110">
        <v>0</v>
      </c>
      <c r="L8" s="103">
        <v>48</v>
      </c>
    </row>
    <row r="9" spans="1:12" ht="15.75" thickBot="1" x14ac:dyDescent="0.3">
      <c r="A9" s="35" t="s">
        <v>91</v>
      </c>
      <c r="B9" s="110">
        <v>27</v>
      </c>
      <c r="C9" s="110">
        <v>7</v>
      </c>
      <c r="D9" s="110">
        <v>3</v>
      </c>
      <c r="E9" s="110">
        <v>5</v>
      </c>
      <c r="F9" s="110">
        <v>0</v>
      </c>
      <c r="G9" s="110">
        <v>60</v>
      </c>
      <c r="H9" s="110">
        <v>4</v>
      </c>
      <c r="I9" s="110">
        <v>70</v>
      </c>
      <c r="J9" s="110">
        <v>35</v>
      </c>
      <c r="K9" s="110">
        <v>1</v>
      </c>
      <c r="L9" s="103">
        <v>106</v>
      </c>
    </row>
    <row r="10" spans="1:12" ht="15.75" thickBot="1" x14ac:dyDescent="0.3">
      <c r="A10" s="35" t="s">
        <v>92</v>
      </c>
      <c r="B10" s="110">
        <v>19</v>
      </c>
      <c r="C10" s="110">
        <v>5</v>
      </c>
      <c r="D10" s="110">
        <v>1</v>
      </c>
      <c r="E10" s="110">
        <v>2</v>
      </c>
      <c r="F10" s="110">
        <v>0</v>
      </c>
      <c r="G10" s="110">
        <v>30</v>
      </c>
      <c r="H10" s="110">
        <v>2</v>
      </c>
      <c r="I10" s="110">
        <v>39</v>
      </c>
      <c r="J10" s="110">
        <v>19</v>
      </c>
      <c r="K10" s="110">
        <v>1</v>
      </c>
      <c r="L10" s="103">
        <v>59</v>
      </c>
    </row>
    <row r="11" spans="1:12" ht="15.75" thickBot="1" x14ac:dyDescent="0.3">
      <c r="A11" s="35" t="s">
        <v>93</v>
      </c>
      <c r="B11" s="110">
        <v>12</v>
      </c>
      <c r="C11" s="110">
        <v>1</v>
      </c>
      <c r="D11" s="110">
        <v>1</v>
      </c>
      <c r="E11" s="110">
        <v>6</v>
      </c>
      <c r="F11" s="110">
        <v>0</v>
      </c>
      <c r="G11" s="110">
        <v>48</v>
      </c>
      <c r="H11" s="110">
        <v>8</v>
      </c>
      <c r="I11" s="110">
        <v>45</v>
      </c>
      <c r="J11" s="110">
        <v>29</v>
      </c>
      <c r="K11" s="110">
        <v>2</v>
      </c>
      <c r="L11" s="103">
        <v>76</v>
      </c>
    </row>
    <row r="12" spans="1:12" ht="15.75" thickBot="1" x14ac:dyDescent="0.3">
      <c r="A12" s="35" t="s">
        <v>94</v>
      </c>
      <c r="B12" s="103">
        <v>8</v>
      </c>
      <c r="C12" s="103">
        <v>2</v>
      </c>
      <c r="D12" s="103">
        <v>2</v>
      </c>
      <c r="E12" s="103">
        <v>3</v>
      </c>
      <c r="F12" s="103">
        <v>0</v>
      </c>
      <c r="G12" s="103">
        <v>30</v>
      </c>
      <c r="H12" s="103">
        <v>2</v>
      </c>
      <c r="I12" s="103">
        <v>31</v>
      </c>
      <c r="J12" s="103">
        <v>16</v>
      </c>
      <c r="K12" s="103">
        <v>0</v>
      </c>
      <c r="L12" s="103">
        <v>47</v>
      </c>
    </row>
    <row r="13" spans="1:12" x14ac:dyDescent="0.25"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2" x14ac:dyDescent="0.25"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 ht="15.75" thickBot="1" x14ac:dyDescent="0.3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2" ht="15.75" thickBot="1" x14ac:dyDescent="0.3">
      <c r="A16" s="156" t="s">
        <v>84</v>
      </c>
      <c r="B16" s="158" t="s">
        <v>37</v>
      </c>
      <c r="C16" s="159"/>
      <c r="D16" s="159"/>
      <c r="E16" s="159"/>
      <c r="F16" s="159"/>
      <c r="G16" s="159"/>
      <c r="H16" s="160"/>
      <c r="I16" s="158" t="s">
        <v>1</v>
      </c>
      <c r="J16" s="159"/>
      <c r="K16" s="160"/>
      <c r="L16" s="156" t="s">
        <v>83</v>
      </c>
    </row>
    <row r="17" spans="1:12" ht="15.75" thickBot="1" x14ac:dyDescent="0.3">
      <c r="A17" s="157"/>
      <c r="B17" s="121" t="s">
        <v>38</v>
      </c>
      <c r="C17" s="121" t="s">
        <v>39</v>
      </c>
      <c r="D17" s="121" t="s">
        <v>40</v>
      </c>
      <c r="E17" s="121" t="s">
        <v>41</v>
      </c>
      <c r="F17" s="121" t="s">
        <v>50</v>
      </c>
      <c r="G17" s="121" t="s">
        <v>42</v>
      </c>
      <c r="H17" s="121" t="s">
        <v>85</v>
      </c>
      <c r="I17" s="121" t="s">
        <v>18</v>
      </c>
      <c r="J17" s="121" t="s">
        <v>15</v>
      </c>
      <c r="K17" s="121" t="s">
        <v>86</v>
      </c>
      <c r="L17" s="157"/>
    </row>
    <row r="18" spans="1:12" ht="15.75" thickBot="1" x14ac:dyDescent="0.3">
      <c r="A18" s="35" t="s">
        <v>87</v>
      </c>
      <c r="B18" s="114">
        <f t="shared" ref="B18:L18" si="0">B5/$L$5</f>
        <v>0.21369294605809128</v>
      </c>
      <c r="C18" s="114">
        <f t="shared" si="0"/>
        <v>7.1576763485477174E-2</v>
      </c>
      <c r="D18" s="114">
        <f t="shared" si="0"/>
        <v>2.6970954356846474E-2</v>
      </c>
      <c r="E18" s="114">
        <f t="shared" si="0"/>
        <v>4.4605809128630707E-2</v>
      </c>
      <c r="F18" s="114">
        <f t="shared" si="0"/>
        <v>4.1493775933609959E-3</v>
      </c>
      <c r="G18" s="114">
        <f t="shared" si="0"/>
        <v>0.57468879668049788</v>
      </c>
      <c r="H18" s="114">
        <f t="shared" si="0"/>
        <v>6.4315352697095429E-2</v>
      </c>
      <c r="I18" s="114">
        <f t="shared" si="0"/>
        <v>0.60062240663900412</v>
      </c>
      <c r="J18" s="114">
        <f t="shared" si="0"/>
        <v>0.38692946058091288</v>
      </c>
      <c r="K18" s="114">
        <f t="shared" si="0"/>
        <v>1.2448132780082987E-2</v>
      </c>
      <c r="L18" s="116">
        <f t="shared" si="0"/>
        <v>1</v>
      </c>
    </row>
    <row r="19" spans="1:12" ht="15.75" thickBot="1" x14ac:dyDescent="0.3">
      <c r="A19" s="35" t="s">
        <v>88</v>
      </c>
      <c r="B19" s="114">
        <f t="shared" ref="B19:K19" si="1">B6/$L$6</f>
        <v>0.21253405994550409</v>
      </c>
      <c r="C19" s="114">
        <f t="shared" si="1"/>
        <v>8.3106267029972758E-2</v>
      </c>
      <c r="D19" s="114">
        <f t="shared" si="1"/>
        <v>2.7247956403269755E-2</v>
      </c>
      <c r="E19" s="114">
        <f t="shared" si="1"/>
        <v>4.0871934604904632E-2</v>
      </c>
      <c r="F19" s="114">
        <f t="shared" si="1"/>
        <v>5.4495912806539508E-3</v>
      </c>
      <c r="G19" s="114">
        <f t="shared" si="1"/>
        <v>0.56811989100817439</v>
      </c>
      <c r="H19" s="114">
        <f t="shared" si="1"/>
        <v>6.2670299727520432E-2</v>
      </c>
      <c r="I19" s="114">
        <f t="shared" si="1"/>
        <v>0.5803814713896458</v>
      </c>
      <c r="J19" s="114">
        <f t="shared" si="1"/>
        <v>0.40735694822888285</v>
      </c>
      <c r="K19" s="114">
        <f t="shared" si="1"/>
        <v>1.226158038147139E-2</v>
      </c>
      <c r="L19" s="116">
        <f t="shared" ref="L19:L25" si="2">L6/$L$5</f>
        <v>0.7614107883817427</v>
      </c>
    </row>
    <row r="20" spans="1:12" ht="15.75" thickBot="1" x14ac:dyDescent="0.3">
      <c r="A20" s="35" t="s">
        <v>89</v>
      </c>
      <c r="B20" s="114">
        <f t="shared" ref="B20:K20" si="3">B7/$L$7</f>
        <v>0.24675324675324675</v>
      </c>
      <c r="C20" s="114">
        <f t="shared" si="3"/>
        <v>4.5454545454545456E-2</v>
      </c>
      <c r="D20" s="114">
        <f t="shared" si="3"/>
        <v>3.2467532467532464E-2</v>
      </c>
      <c r="E20" s="114">
        <f t="shared" si="3"/>
        <v>4.5454545454545456E-2</v>
      </c>
      <c r="F20" s="114">
        <f t="shared" si="3"/>
        <v>0</v>
      </c>
      <c r="G20" s="114">
        <f t="shared" si="3"/>
        <v>0.57792207792207795</v>
      </c>
      <c r="H20" s="114">
        <f t="shared" si="3"/>
        <v>5.1948051948051951E-2</v>
      </c>
      <c r="I20" s="114">
        <f t="shared" si="3"/>
        <v>0.70129870129870131</v>
      </c>
      <c r="J20" s="114">
        <f t="shared" si="3"/>
        <v>0.29220779220779219</v>
      </c>
      <c r="K20" s="114">
        <f t="shared" si="3"/>
        <v>6.4935064935064939E-3</v>
      </c>
      <c r="L20" s="116">
        <f t="shared" si="2"/>
        <v>0.15975103734439833</v>
      </c>
    </row>
    <row r="21" spans="1:12" ht="15.75" thickBot="1" x14ac:dyDescent="0.3">
      <c r="A21" s="35" t="s">
        <v>90</v>
      </c>
      <c r="B21" s="114">
        <f t="shared" ref="B21:K21" si="4">B8/$L$8</f>
        <v>0.22916666666666666</v>
      </c>
      <c r="C21" s="114">
        <f t="shared" si="4"/>
        <v>0</v>
      </c>
      <c r="D21" s="114">
        <f t="shared" si="4"/>
        <v>4.1666666666666664E-2</v>
      </c>
      <c r="E21" s="114">
        <f t="shared" si="4"/>
        <v>4.1666666666666664E-2</v>
      </c>
      <c r="F21" s="114">
        <f t="shared" si="4"/>
        <v>0</v>
      </c>
      <c r="G21" s="114">
        <f t="shared" si="4"/>
        <v>0.60416666666666663</v>
      </c>
      <c r="H21" s="114">
        <f t="shared" si="4"/>
        <v>8.3333333333333329E-2</v>
      </c>
      <c r="I21" s="114">
        <f t="shared" si="4"/>
        <v>0.79166666666666663</v>
      </c>
      <c r="J21" s="114">
        <f t="shared" si="4"/>
        <v>0.20833333333333334</v>
      </c>
      <c r="K21" s="114">
        <f t="shared" si="4"/>
        <v>0</v>
      </c>
      <c r="L21" s="116">
        <f t="shared" si="2"/>
        <v>4.9792531120331947E-2</v>
      </c>
    </row>
    <row r="22" spans="1:12" ht="15.75" thickBot="1" x14ac:dyDescent="0.3">
      <c r="A22" s="35" t="s">
        <v>91</v>
      </c>
      <c r="B22" s="114">
        <f t="shared" ref="B22:K22" si="5">B9/$L$9</f>
        <v>0.25471698113207547</v>
      </c>
      <c r="C22" s="114">
        <f t="shared" si="5"/>
        <v>6.6037735849056603E-2</v>
      </c>
      <c r="D22" s="114">
        <f t="shared" si="5"/>
        <v>2.8301886792452831E-2</v>
      </c>
      <c r="E22" s="114">
        <f t="shared" si="5"/>
        <v>4.716981132075472E-2</v>
      </c>
      <c r="F22" s="114">
        <f t="shared" si="5"/>
        <v>0</v>
      </c>
      <c r="G22" s="114">
        <f t="shared" si="5"/>
        <v>0.56603773584905659</v>
      </c>
      <c r="H22" s="114">
        <f t="shared" si="5"/>
        <v>3.7735849056603772E-2</v>
      </c>
      <c r="I22" s="114">
        <f t="shared" si="5"/>
        <v>0.660377358490566</v>
      </c>
      <c r="J22" s="114">
        <f t="shared" si="5"/>
        <v>0.330188679245283</v>
      </c>
      <c r="K22" s="114">
        <f t="shared" si="5"/>
        <v>9.433962264150943E-3</v>
      </c>
      <c r="L22" s="116">
        <f t="shared" si="2"/>
        <v>0.10995850622406639</v>
      </c>
    </row>
    <row r="23" spans="1:12" ht="15.75" thickBot="1" x14ac:dyDescent="0.3">
      <c r="A23" s="35" t="s">
        <v>92</v>
      </c>
      <c r="B23" s="114">
        <f t="shared" ref="B23:K23" si="6">B10/$L$10</f>
        <v>0.32203389830508472</v>
      </c>
      <c r="C23" s="114">
        <f t="shared" si="6"/>
        <v>8.4745762711864403E-2</v>
      </c>
      <c r="D23" s="114">
        <f t="shared" si="6"/>
        <v>1.6949152542372881E-2</v>
      </c>
      <c r="E23" s="114">
        <f t="shared" si="6"/>
        <v>3.3898305084745763E-2</v>
      </c>
      <c r="F23" s="114">
        <f t="shared" si="6"/>
        <v>0</v>
      </c>
      <c r="G23" s="114">
        <f t="shared" si="6"/>
        <v>0.50847457627118642</v>
      </c>
      <c r="H23" s="114">
        <f t="shared" si="6"/>
        <v>3.3898305084745763E-2</v>
      </c>
      <c r="I23" s="114">
        <f t="shared" si="6"/>
        <v>0.66101694915254239</v>
      </c>
      <c r="J23" s="114">
        <f t="shared" si="6"/>
        <v>0.32203389830508472</v>
      </c>
      <c r="K23" s="114">
        <f t="shared" si="6"/>
        <v>1.6949152542372881E-2</v>
      </c>
      <c r="L23" s="116">
        <f t="shared" si="2"/>
        <v>6.1203319502074686E-2</v>
      </c>
    </row>
    <row r="24" spans="1:12" ht="15.75" thickBot="1" x14ac:dyDescent="0.3">
      <c r="A24" s="35" t="s">
        <v>93</v>
      </c>
      <c r="B24" s="114">
        <f t="shared" ref="B24:K24" si="7">B11/$L$11</f>
        <v>0.15789473684210525</v>
      </c>
      <c r="C24" s="114">
        <f t="shared" si="7"/>
        <v>1.3157894736842105E-2</v>
      </c>
      <c r="D24" s="114">
        <f t="shared" si="7"/>
        <v>1.3157894736842105E-2</v>
      </c>
      <c r="E24" s="114">
        <f t="shared" si="7"/>
        <v>7.8947368421052627E-2</v>
      </c>
      <c r="F24" s="114">
        <f t="shared" si="7"/>
        <v>0</v>
      </c>
      <c r="G24" s="114">
        <f t="shared" si="7"/>
        <v>0.63157894736842102</v>
      </c>
      <c r="H24" s="114">
        <f t="shared" si="7"/>
        <v>0.10526315789473684</v>
      </c>
      <c r="I24" s="114">
        <f t="shared" si="7"/>
        <v>0.59210526315789469</v>
      </c>
      <c r="J24" s="114">
        <f t="shared" si="7"/>
        <v>0.38157894736842107</v>
      </c>
      <c r="K24" s="114">
        <f t="shared" si="7"/>
        <v>2.6315789473684209E-2</v>
      </c>
      <c r="L24" s="116">
        <f t="shared" si="2"/>
        <v>7.8838174273858919E-2</v>
      </c>
    </row>
    <row r="25" spans="1:12" ht="15.75" thickBot="1" x14ac:dyDescent="0.3">
      <c r="A25" s="35" t="s">
        <v>94</v>
      </c>
      <c r="B25" s="116">
        <f t="shared" ref="B25:K25" si="8">B12/$L$12</f>
        <v>0.1702127659574468</v>
      </c>
      <c r="C25" s="116">
        <f t="shared" si="8"/>
        <v>4.2553191489361701E-2</v>
      </c>
      <c r="D25" s="116">
        <f t="shared" si="8"/>
        <v>4.2553191489361701E-2</v>
      </c>
      <c r="E25" s="116">
        <f t="shared" si="8"/>
        <v>6.3829787234042548E-2</v>
      </c>
      <c r="F25" s="116">
        <f t="shared" si="8"/>
        <v>0</v>
      </c>
      <c r="G25" s="116">
        <f t="shared" si="8"/>
        <v>0.63829787234042556</v>
      </c>
      <c r="H25" s="116">
        <f t="shared" si="8"/>
        <v>4.2553191489361701E-2</v>
      </c>
      <c r="I25" s="116">
        <f t="shared" si="8"/>
        <v>0.65957446808510634</v>
      </c>
      <c r="J25" s="116">
        <f t="shared" si="8"/>
        <v>0.34042553191489361</v>
      </c>
      <c r="K25" s="116">
        <f t="shared" si="8"/>
        <v>0</v>
      </c>
      <c r="L25" s="116">
        <f t="shared" si="2"/>
        <v>4.8755186721991702E-2</v>
      </c>
    </row>
    <row r="27" spans="1:12" x14ac:dyDescent="0.25">
      <c r="A27" s="13" t="s">
        <v>95</v>
      </c>
    </row>
    <row r="28" spans="1:12" x14ac:dyDescent="0.25">
      <c r="A28" s="122" t="s">
        <v>96</v>
      </c>
      <c r="B28" s="14">
        <f>SUM(B25:E25)</f>
        <v>0.31914893617021273</v>
      </c>
      <c r="L28" s="14"/>
    </row>
    <row r="29" spans="1:12" x14ac:dyDescent="0.25">
      <c r="A29" s="122" t="s">
        <v>97</v>
      </c>
      <c r="B29" s="14">
        <f>J25</f>
        <v>0.34042553191489361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2:12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2:12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2:12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2:12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2:12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</sheetData>
  <mergeCells count="8">
    <mergeCell ref="L3:L4"/>
    <mergeCell ref="A3:A4"/>
    <mergeCell ref="B3:H3"/>
    <mergeCell ref="I3:K3"/>
    <mergeCell ref="L16:L17"/>
    <mergeCell ref="A16:A17"/>
    <mergeCell ref="B16:H16"/>
    <mergeCell ref="I16:K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M20" sqref="M20"/>
    </sheetView>
  </sheetViews>
  <sheetFormatPr defaultRowHeight="15" x14ac:dyDescent="0.25"/>
  <sheetData>
    <row r="2" spans="1:1" x14ac:dyDescent="0.25">
      <c r="A2" s="122" t="s">
        <v>98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4" workbookViewId="0">
      <selection activeCell="K34" sqref="K34"/>
    </sheetView>
  </sheetViews>
  <sheetFormatPr defaultRowHeight="15" x14ac:dyDescent="0.25"/>
  <cols>
    <col min="1" max="1" width="17.28515625" customWidth="1"/>
    <col min="14" max="14" width="10.28515625" customWidth="1"/>
  </cols>
  <sheetData>
    <row r="1" spans="1:16" x14ac:dyDescent="0.25">
      <c r="A1" s="15" t="s">
        <v>107</v>
      </c>
    </row>
    <row r="3" spans="1:16" ht="15.75" thickBot="1" x14ac:dyDescent="0.3"/>
    <row r="4" spans="1:16" ht="15.75" thickBot="1" x14ac:dyDescent="0.3">
      <c r="A4" s="99"/>
      <c r="B4" s="161" t="s">
        <v>1</v>
      </c>
      <c r="C4" s="161"/>
      <c r="D4" s="161" t="s">
        <v>44</v>
      </c>
      <c r="E4" s="161"/>
      <c r="F4" s="161"/>
      <c r="G4" s="161"/>
      <c r="H4" s="161"/>
      <c r="I4" s="161"/>
      <c r="J4" s="161" t="s">
        <v>37</v>
      </c>
      <c r="K4" s="161"/>
      <c r="L4" s="161"/>
      <c r="M4" s="161"/>
      <c r="N4" s="161"/>
      <c r="O4" s="161"/>
      <c r="P4" s="161" t="s">
        <v>77</v>
      </c>
    </row>
    <row r="5" spans="1:16" ht="15.75" thickBot="1" x14ac:dyDescent="0.3">
      <c r="A5" s="99"/>
      <c r="B5" s="100" t="s">
        <v>18</v>
      </c>
      <c r="C5" s="100" t="s">
        <v>15</v>
      </c>
      <c r="D5" s="100" t="s">
        <v>45</v>
      </c>
      <c r="E5" s="100" t="s">
        <v>46</v>
      </c>
      <c r="F5" s="100" t="s">
        <v>47</v>
      </c>
      <c r="G5" s="100" t="s">
        <v>48</v>
      </c>
      <c r="H5" s="100" t="s">
        <v>99</v>
      </c>
      <c r="I5" s="100" t="s">
        <v>100</v>
      </c>
      <c r="J5" s="100" t="s">
        <v>101</v>
      </c>
      <c r="K5" s="100" t="s">
        <v>39</v>
      </c>
      <c r="L5" s="100" t="s">
        <v>40</v>
      </c>
      <c r="M5" s="100" t="s">
        <v>41</v>
      </c>
      <c r="N5" s="100" t="s">
        <v>102</v>
      </c>
      <c r="O5" s="100" t="s">
        <v>42</v>
      </c>
      <c r="P5" s="161"/>
    </row>
    <row r="6" spans="1:16" ht="15.75" thickBot="1" x14ac:dyDescent="0.3">
      <c r="A6" s="12" t="s">
        <v>126</v>
      </c>
      <c r="B6" s="101">
        <v>0</v>
      </c>
      <c r="C6" s="101">
        <v>1</v>
      </c>
      <c r="D6" s="101">
        <v>0</v>
      </c>
      <c r="E6" s="101">
        <v>0</v>
      </c>
      <c r="F6" s="101">
        <v>0</v>
      </c>
      <c r="G6" s="101">
        <v>1</v>
      </c>
      <c r="H6" s="101"/>
      <c r="I6" s="101">
        <v>0</v>
      </c>
      <c r="J6" s="101">
        <v>0</v>
      </c>
      <c r="K6" s="101">
        <v>0</v>
      </c>
      <c r="L6" s="101">
        <v>0</v>
      </c>
      <c r="M6" s="101">
        <v>0</v>
      </c>
      <c r="N6" s="101">
        <v>0</v>
      </c>
      <c r="O6" s="101">
        <v>1</v>
      </c>
      <c r="P6" s="104">
        <f>SUM(J6:O6)</f>
        <v>1</v>
      </c>
    </row>
    <row r="7" spans="1:16" ht="15.75" thickBot="1" x14ac:dyDescent="0.3">
      <c r="A7" s="12" t="s">
        <v>103</v>
      </c>
      <c r="B7" s="101">
        <v>6</v>
      </c>
      <c r="C7" s="101">
        <v>0</v>
      </c>
      <c r="D7" s="101">
        <v>0</v>
      </c>
      <c r="E7" s="101">
        <v>0</v>
      </c>
      <c r="F7" s="101">
        <v>0</v>
      </c>
      <c r="G7" s="101">
        <v>4</v>
      </c>
      <c r="H7" s="101">
        <v>2</v>
      </c>
      <c r="I7" s="101">
        <v>0</v>
      </c>
      <c r="J7" s="101">
        <v>1</v>
      </c>
      <c r="K7" s="101">
        <v>0</v>
      </c>
      <c r="L7" s="101">
        <v>0</v>
      </c>
      <c r="M7" s="101">
        <v>0</v>
      </c>
      <c r="N7" s="101">
        <v>1</v>
      </c>
      <c r="O7" s="101">
        <v>4</v>
      </c>
      <c r="P7" s="104">
        <f t="shared" ref="P7:P13" si="0">SUM(J7:O7)</f>
        <v>6</v>
      </c>
    </row>
    <row r="8" spans="1:16" ht="15.75" thickBot="1" x14ac:dyDescent="0.3">
      <c r="A8" s="12" t="s">
        <v>104</v>
      </c>
      <c r="B8" s="101">
        <v>1</v>
      </c>
      <c r="C8" s="101">
        <v>0</v>
      </c>
      <c r="D8" s="101">
        <v>0</v>
      </c>
      <c r="E8" s="101">
        <v>0</v>
      </c>
      <c r="F8" s="101">
        <v>0</v>
      </c>
      <c r="G8" s="101">
        <v>1</v>
      </c>
      <c r="H8" s="101">
        <v>0</v>
      </c>
      <c r="I8" s="101">
        <v>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1</v>
      </c>
      <c r="P8" s="104">
        <f t="shared" si="0"/>
        <v>1</v>
      </c>
    </row>
    <row r="9" spans="1:16" ht="31.5" customHeight="1" thickBot="1" x14ac:dyDescent="0.3">
      <c r="A9" s="102" t="s">
        <v>105</v>
      </c>
      <c r="B9" s="101">
        <v>8</v>
      </c>
      <c r="C9" s="101">
        <v>1</v>
      </c>
      <c r="D9" s="101">
        <v>0</v>
      </c>
      <c r="E9" s="101">
        <v>4</v>
      </c>
      <c r="F9" s="101">
        <v>1</v>
      </c>
      <c r="G9" s="101">
        <v>0</v>
      </c>
      <c r="H9" s="101">
        <v>3</v>
      </c>
      <c r="I9" s="101">
        <v>1</v>
      </c>
      <c r="J9" s="101">
        <v>1</v>
      </c>
      <c r="K9" s="101">
        <v>0</v>
      </c>
      <c r="L9" s="101">
        <v>0</v>
      </c>
      <c r="M9" s="101">
        <v>0</v>
      </c>
      <c r="N9" s="101">
        <v>1</v>
      </c>
      <c r="O9" s="101">
        <v>7</v>
      </c>
      <c r="P9" s="104">
        <f t="shared" si="0"/>
        <v>9</v>
      </c>
    </row>
    <row r="10" spans="1:16" ht="32.25" customHeight="1" thickBot="1" x14ac:dyDescent="0.3">
      <c r="A10" s="102" t="s">
        <v>106</v>
      </c>
      <c r="B10" s="101">
        <v>8</v>
      </c>
      <c r="C10" s="101">
        <v>9</v>
      </c>
      <c r="D10" s="101">
        <v>11</v>
      </c>
      <c r="E10" s="101">
        <v>6</v>
      </c>
      <c r="F10" s="101">
        <v>0</v>
      </c>
      <c r="G10" s="101">
        <v>0</v>
      </c>
      <c r="H10" s="101">
        <v>0</v>
      </c>
      <c r="I10" s="101">
        <v>0</v>
      </c>
      <c r="J10" s="101">
        <v>5</v>
      </c>
      <c r="K10" s="101">
        <v>1</v>
      </c>
      <c r="L10" s="101"/>
      <c r="M10" s="101">
        <v>1</v>
      </c>
      <c r="N10" s="101">
        <v>0</v>
      </c>
      <c r="O10" s="101">
        <v>10</v>
      </c>
      <c r="P10" s="104">
        <f t="shared" si="0"/>
        <v>17</v>
      </c>
    </row>
    <row r="11" spans="1:16" ht="15.75" thickBot="1" x14ac:dyDescent="0.3">
      <c r="A11" s="12" t="s">
        <v>13</v>
      </c>
      <c r="B11" s="101">
        <v>1</v>
      </c>
      <c r="C11" s="101">
        <v>1</v>
      </c>
      <c r="D11" s="101">
        <v>0</v>
      </c>
      <c r="E11" s="101">
        <v>0</v>
      </c>
      <c r="F11" s="101">
        <v>1</v>
      </c>
      <c r="G11" s="101">
        <v>1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2</v>
      </c>
      <c r="P11" s="104">
        <f t="shared" si="0"/>
        <v>2</v>
      </c>
    </row>
    <row r="12" spans="1:16" ht="15.75" thickBot="1" x14ac:dyDescent="0.3">
      <c r="A12" s="12" t="s">
        <v>14</v>
      </c>
      <c r="B12" s="101">
        <v>1</v>
      </c>
      <c r="C12" s="101">
        <v>2</v>
      </c>
      <c r="D12" s="101">
        <v>0</v>
      </c>
      <c r="E12" s="101">
        <v>0</v>
      </c>
      <c r="F12" s="101">
        <v>2</v>
      </c>
      <c r="G12" s="101">
        <v>1</v>
      </c>
      <c r="H12" s="101">
        <v>0</v>
      </c>
      <c r="I12" s="101">
        <v>0</v>
      </c>
      <c r="J12" s="101">
        <v>1</v>
      </c>
      <c r="K12" s="101">
        <v>0</v>
      </c>
      <c r="L12" s="101">
        <v>0</v>
      </c>
      <c r="M12" s="101">
        <v>0</v>
      </c>
      <c r="N12" s="101">
        <v>0</v>
      </c>
      <c r="O12" s="101">
        <v>2</v>
      </c>
      <c r="P12" s="104">
        <f t="shared" si="0"/>
        <v>3</v>
      </c>
    </row>
    <row r="13" spans="1:16" ht="15.75" thickBot="1" x14ac:dyDescent="0.3">
      <c r="A13" s="12" t="s">
        <v>12</v>
      </c>
      <c r="B13" s="101">
        <v>7</v>
      </c>
      <c r="C13" s="101">
        <v>17</v>
      </c>
      <c r="D13" s="101">
        <v>0</v>
      </c>
      <c r="E13" s="101">
        <v>10</v>
      </c>
      <c r="F13" s="101">
        <v>5</v>
      </c>
      <c r="G13" s="101">
        <v>5</v>
      </c>
      <c r="H13" s="101">
        <v>4</v>
      </c>
      <c r="I13" s="101">
        <v>0</v>
      </c>
      <c r="J13" s="101">
        <v>3</v>
      </c>
      <c r="K13" s="101">
        <v>2</v>
      </c>
      <c r="L13" s="101">
        <v>1</v>
      </c>
      <c r="M13" s="101">
        <v>1</v>
      </c>
      <c r="N13" s="101">
        <v>4</v>
      </c>
      <c r="O13" s="101">
        <v>13</v>
      </c>
      <c r="P13" s="104">
        <f t="shared" si="0"/>
        <v>24</v>
      </c>
    </row>
    <row r="14" spans="1:16" ht="15.75" thickBot="1" x14ac:dyDescent="0.3">
      <c r="A14" s="35" t="s">
        <v>77</v>
      </c>
      <c r="B14" s="103">
        <f t="shared" ref="B14:P14" si="1">SUM(B6:B13)</f>
        <v>32</v>
      </c>
      <c r="C14" s="103">
        <f>SUM(C6:C13)</f>
        <v>31</v>
      </c>
      <c r="D14" s="103">
        <f t="shared" si="1"/>
        <v>11</v>
      </c>
      <c r="E14" s="103">
        <f t="shared" si="1"/>
        <v>20</v>
      </c>
      <c r="F14" s="103">
        <f t="shared" si="1"/>
        <v>9</v>
      </c>
      <c r="G14" s="103">
        <f t="shared" si="1"/>
        <v>13</v>
      </c>
      <c r="H14" s="103">
        <f t="shared" si="1"/>
        <v>9</v>
      </c>
      <c r="I14" s="103">
        <f t="shared" si="1"/>
        <v>1</v>
      </c>
      <c r="J14" s="103">
        <f t="shared" si="1"/>
        <v>11</v>
      </c>
      <c r="K14" s="103">
        <f t="shared" si="1"/>
        <v>3</v>
      </c>
      <c r="L14" s="103">
        <f t="shared" si="1"/>
        <v>1</v>
      </c>
      <c r="M14" s="103">
        <f t="shared" si="1"/>
        <v>2</v>
      </c>
      <c r="N14" s="103">
        <f t="shared" si="1"/>
        <v>6</v>
      </c>
      <c r="O14" s="103">
        <f t="shared" si="1"/>
        <v>40</v>
      </c>
      <c r="P14" s="103">
        <f t="shared" si="1"/>
        <v>63</v>
      </c>
    </row>
    <row r="17" spans="1:19" ht="15.75" thickBot="1" x14ac:dyDescent="0.3"/>
    <row r="18" spans="1:19" ht="15.75" thickBot="1" x14ac:dyDescent="0.3">
      <c r="A18" s="99"/>
      <c r="B18" s="161" t="s">
        <v>1</v>
      </c>
      <c r="C18" s="161"/>
      <c r="D18" s="161" t="s">
        <v>44</v>
      </c>
      <c r="E18" s="161"/>
      <c r="F18" s="161"/>
      <c r="G18" s="161"/>
      <c r="H18" s="161"/>
      <c r="I18" s="161"/>
      <c r="J18" s="161" t="s">
        <v>37</v>
      </c>
      <c r="K18" s="161"/>
      <c r="L18" s="161"/>
      <c r="M18" s="161"/>
      <c r="N18" s="161"/>
      <c r="O18" s="161"/>
      <c r="P18" s="161" t="s">
        <v>77</v>
      </c>
    </row>
    <row r="19" spans="1:19" ht="15.75" thickBot="1" x14ac:dyDescent="0.3">
      <c r="A19" s="99"/>
      <c r="B19" s="99" t="s">
        <v>18</v>
      </c>
      <c r="C19" s="99" t="s">
        <v>15</v>
      </c>
      <c r="D19" s="100" t="s">
        <v>45</v>
      </c>
      <c r="E19" s="100" t="s">
        <v>46</v>
      </c>
      <c r="F19" s="100" t="s">
        <v>47</v>
      </c>
      <c r="G19" s="100" t="s">
        <v>48</v>
      </c>
      <c r="H19" s="100" t="s">
        <v>99</v>
      </c>
      <c r="I19" s="100" t="s">
        <v>100</v>
      </c>
      <c r="J19" s="100" t="s">
        <v>101</v>
      </c>
      <c r="K19" s="100" t="s">
        <v>39</v>
      </c>
      <c r="L19" s="100" t="s">
        <v>40</v>
      </c>
      <c r="M19" s="100" t="s">
        <v>41</v>
      </c>
      <c r="N19" s="100" t="s">
        <v>43</v>
      </c>
      <c r="O19" s="100" t="s">
        <v>42</v>
      </c>
      <c r="P19" s="161"/>
      <c r="Q19" s="98"/>
      <c r="R19" s="98"/>
    </row>
    <row r="20" spans="1:19" ht="15.75" thickBot="1" x14ac:dyDescent="0.3">
      <c r="A20" s="12" t="s">
        <v>126</v>
      </c>
      <c r="B20" s="105">
        <f>B6/$P$6</f>
        <v>0</v>
      </c>
      <c r="C20" s="105">
        <f t="shared" ref="C20:P20" si="2">C6/$P$6</f>
        <v>1</v>
      </c>
      <c r="D20" s="105">
        <f t="shared" si="2"/>
        <v>0</v>
      </c>
      <c r="E20" s="105">
        <f t="shared" si="2"/>
        <v>0</v>
      </c>
      <c r="F20" s="105">
        <f t="shared" si="2"/>
        <v>0</v>
      </c>
      <c r="G20" s="105">
        <f t="shared" si="2"/>
        <v>1</v>
      </c>
      <c r="H20" s="105">
        <f t="shared" si="2"/>
        <v>0</v>
      </c>
      <c r="I20" s="105">
        <f t="shared" si="2"/>
        <v>0</v>
      </c>
      <c r="J20" s="105">
        <f t="shared" si="2"/>
        <v>0</v>
      </c>
      <c r="K20" s="105">
        <f t="shared" si="2"/>
        <v>0</v>
      </c>
      <c r="L20" s="105">
        <f t="shared" si="2"/>
        <v>0</v>
      </c>
      <c r="M20" s="105">
        <f t="shared" si="2"/>
        <v>0</v>
      </c>
      <c r="N20" s="105">
        <f t="shared" si="2"/>
        <v>0</v>
      </c>
      <c r="O20" s="105">
        <f t="shared" si="2"/>
        <v>1</v>
      </c>
      <c r="P20" s="105">
        <f t="shared" si="2"/>
        <v>1</v>
      </c>
      <c r="S20" s="65"/>
    </row>
    <row r="21" spans="1:19" ht="15.75" thickBot="1" x14ac:dyDescent="0.3">
      <c r="A21" s="12" t="s">
        <v>103</v>
      </c>
      <c r="B21" s="105">
        <f>B7/$P$7</f>
        <v>1</v>
      </c>
      <c r="C21" s="105">
        <f t="shared" ref="C21:P21" si="3">C7/$P$7</f>
        <v>0</v>
      </c>
      <c r="D21" s="105">
        <f t="shared" si="3"/>
        <v>0</v>
      </c>
      <c r="E21" s="105">
        <f t="shared" si="3"/>
        <v>0</v>
      </c>
      <c r="F21" s="105">
        <f t="shared" si="3"/>
        <v>0</v>
      </c>
      <c r="G21" s="105">
        <f t="shared" si="3"/>
        <v>0.66666666666666663</v>
      </c>
      <c r="H21" s="105">
        <f t="shared" si="3"/>
        <v>0.33333333333333331</v>
      </c>
      <c r="I21" s="105">
        <f t="shared" si="3"/>
        <v>0</v>
      </c>
      <c r="J21" s="105">
        <f t="shared" si="3"/>
        <v>0.16666666666666666</v>
      </c>
      <c r="K21" s="105">
        <f t="shared" si="3"/>
        <v>0</v>
      </c>
      <c r="L21" s="105">
        <f t="shared" si="3"/>
        <v>0</v>
      </c>
      <c r="M21" s="105">
        <f t="shared" si="3"/>
        <v>0</v>
      </c>
      <c r="N21" s="105">
        <f t="shared" si="3"/>
        <v>0.16666666666666666</v>
      </c>
      <c r="O21" s="105">
        <f t="shared" si="3"/>
        <v>0.66666666666666663</v>
      </c>
      <c r="P21" s="105">
        <f t="shared" si="3"/>
        <v>1</v>
      </c>
    </row>
    <row r="22" spans="1:19" ht="15.75" thickBot="1" x14ac:dyDescent="0.3">
      <c r="A22" s="12" t="s">
        <v>104</v>
      </c>
      <c r="B22" s="105">
        <f>B8/$P$8</f>
        <v>1</v>
      </c>
      <c r="C22" s="105">
        <f t="shared" ref="C22:P22" si="4">C8/$P$8</f>
        <v>0</v>
      </c>
      <c r="D22" s="105">
        <f t="shared" si="4"/>
        <v>0</v>
      </c>
      <c r="E22" s="105">
        <f t="shared" si="4"/>
        <v>0</v>
      </c>
      <c r="F22" s="105">
        <f t="shared" si="4"/>
        <v>0</v>
      </c>
      <c r="G22" s="105">
        <f t="shared" si="4"/>
        <v>1</v>
      </c>
      <c r="H22" s="105">
        <f t="shared" si="4"/>
        <v>0</v>
      </c>
      <c r="I22" s="105">
        <f t="shared" si="4"/>
        <v>0</v>
      </c>
      <c r="J22" s="105">
        <f t="shared" si="4"/>
        <v>0</v>
      </c>
      <c r="K22" s="105">
        <f t="shared" si="4"/>
        <v>0</v>
      </c>
      <c r="L22" s="105">
        <f t="shared" si="4"/>
        <v>0</v>
      </c>
      <c r="M22" s="105">
        <f t="shared" si="4"/>
        <v>0</v>
      </c>
      <c r="N22" s="105">
        <f t="shared" si="4"/>
        <v>0</v>
      </c>
      <c r="O22" s="105">
        <f t="shared" si="4"/>
        <v>1</v>
      </c>
      <c r="P22" s="105">
        <f t="shared" si="4"/>
        <v>1</v>
      </c>
    </row>
    <row r="23" spans="1:19" ht="34.5" customHeight="1" thickBot="1" x14ac:dyDescent="0.3">
      <c r="A23" s="102" t="s">
        <v>105</v>
      </c>
      <c r="B23" s="105">
        <f>B9/$P$9</f>
        <v>0.88888888888888884</v>
      </c>
      <c r="C23" s="105">
        <f t="shared" ref="C23:P23" si="5">C9/$P$9</f>
        <v>0.1111111111111111</v>
      </c>
      <c r="D23" s="105">
        <f t="shared" si="5"/>
        <v>0</v>
      </c>
      <c r="E23" s="105">
        <f t="shared" si="5"/>
        <v>0.44444444444444442</v>
      </c>
      <c r="F23" s="105">
        <f t="shared" si="5"/>
        <v>0.1111111111111111</v>
      </c>
      <c r="G23" s="105">
        <f t="shared" si="5"/>
        <v>0</v>
      </c>
      <c r="H23" s="105">
        <f t="shared" si="5"/>
        <v>0.33333333333333331</v>
      </c>
      <c r="I23" s="105">
        <f t="shared" si="5"/>
        <v>0.1111111111111111</v>
      </c>
      <c r="J23" s="105">
        <f t="shared" si="5"/>
        <v>0.1111111111111111</v>
      </c>
      <c r="K23" s="105">
        <f t="shared" si="5"/>
        <v>0</v>
      </c>
      <c r="L23" s="105">
        <f t="shared" si="5"/>
        <v>0</v>
      </c>
      <c r="M23" s="105">
        <f t="shared" si="5"/>
        <v>0</v>
      </c>
      <c r="N23" s="105">
        <f t="shared" si="5"/>
        <v>0.1111111111111111</v>
      </c>
      <c r="O23" s="105">
        <f t="shared" si="5"/>
        <v>0.77777777777777779</v>
      </c>
      <c r="P23" s="105">
        <f t="shared" si="5"/>
        <v>1</v>
      </c>
    </row>
    <row r="24" spans="1:19" ht="33" customHeight="1" thickBot="1" x14ac:dyDescent="0.3">
      <c r="A24" s="102" t="s">
        <v>106</v>
      </c>
      <c r="B24" s="105">
        <f>B10/$P$10</f>
        <v>0.47058823529411764</v>
      </c>
      <c r="C24" s="105">
        <f t="shared" ref="C24:P24" si="6">C10/$P$10</f>
        <v>0.52941176470588236</v>
      </c>
      <c r="D24" s="105">
        <f t="shared" si="6"/>
        <v>0.6470588235294118</v>
      </c>
      <c r="E24" s="105">
        <f t="shared" si="6"/>
        <v>0.35294117647058826</v>
      </c>
      <c r="F24" s="105">
        <f t="shared" si="6"/>
        <v>0</v>
      </c>
      <c r="G24" s="105">
        <f t="shared" si="6"/>
        <v>0</v>
      </c>
      <c r="H24" s="105">
        <f t="shared" si="6"/>
        <v>0</v>
      </c>
      <c r="I24" s="105">
        <f t="shared" si="6"/>
        <v>0</v>
      </c>
      <c r="J24" s="105">
        <f t="shared" si="6"/>
        <v>0.29411764705882354</v>
      </c>
      <c r="K24" s="105">
        <f t="shared" si="6"/>
        <v>5.8823529411764705E-2</v>
      </c>
      <c r="L24" s="105">
        <f t="shared" si="6"/>
        <v>0</v>
      </c>
      <c r="M24" s="105">
        <f t="shared" si="6"/>
        <v>5.8823529411764705E-2</v>
      </c>
      <c r="N24" s="105">
        <f t="shared" si="6"/>
        <v>0</v>
      </c>
      <c r="O24" s="105">
        <f t="shared" si="6"/>
        <v>0.58823529411764708</v>
      </c>
      <c r="P24" s="105">
        <f t="shared" si="6"/>
        <v>1</v>
      </c>
    </row>
    <row r="25" spans="1:19" ht="15.75" thickBot="1" x14ac:dyDescent="0.3">
      <c r="A25" s="12" t="s">
        <v>13</v>
      </c>
      <c r="B25" s="105">
        <f>B11/$P$11</f>
        <v>0.5</v>
      </c>
      <c r="C25" s="105">
        <f t="shared" ref="C25:P25" si="7">C11/$P$11</f>
        <v>0.5</v>
      </c>
      <c r="D25" s="105">
        <f t="shared" si="7"/>
        <v>0</v>
      </c>
      <c r="E25" s="105">
        <f t="shared" si="7"/>
        <v>0</v>
      </c>
      <c r="F25" s="105">
        <f t="shared" si="7"/>
        <v>0.5</v>
      </c>
      <c r="G25" s="105">
        <f t="shared" si="7"/>
        <v>0.5</v>
      </c>
      <c r="H25" s="105">
        <f t="shared" si="7"/>
        <v>0</v>
      </c>
      <c r="I25" s="105">
        <f t="shared" si="7"/>
        <v>0</v>
      </c>
      <c r="J25" s="105">
        <f t="shared" si="7"/>
        <v>0</v>
      </c>
      <c r="K25" s="105">
        <f t="shared" si="7"/>
        <v>0</v>
      </c>
      <c r="L25" s="105">
        <f t="shared" si="7"/>
        <v>0</v>
      </c>
      <c r="M25" s="105">
        <f t="shared" si="7"/>
        <v>0</v>
      </c>
      <c r="N25" s="105">
        <f t="shared" si="7"/>
        <v>0</v>
      </c>
      <c r="O25" s="105">
        <f t="shared" si="7"/>
        <v>1</v>
      </c>
      <c r="P25" s="105">
        <f t="shared" si="7"/>
        <v>1</v>
      </c>
    </row>
    <row r="26" spans="1:19" ht="15.75" thickBot="1" x14ac:dyDescent="0.3">
      <c r="A26" s="12" t="s">
        <v>14</v>
      </c>
      <c r="B26" s="105">
        <f>B12/$P$12</f>
        <v>0.33333333333333331</v>
      </c>
      <c r="C26" s="105">
        <f t="shared" ref="C26:P26" si="8">C12/$P$12</f>
        <v>0.66666666666666663</v>
      </c>
      <c r="D26" s="105">
        <f t="shared" si="8"/>
        <v>0</v>
      </c>
      <c r="E26" s="105">
        <f t="shared" si="8"/>
        <v>0</v>
      </c>
      <c r="F26" s="105">
        <f t="shared" si="8"/>
        <v>0.66666666666666663</v>
      </c>
      <c r="G26" s="105">
        <f t="shared" si="8"/>
        <v>0.33333333333333331</v>
      </c>
      <c r="H26" s="105">
        <f t="shared" si="8"/>
        <v>0</v>
      </c>
      <c r="I26" s="105">
        <f t="shared" si="8"/>
        <v>0</v>
      </c>
      <c r="J26" s="105">
        <f t="shared" si="8"/>
        <v>0.33333333333333331</v>
      </c>
      <c r="K26" s="105">
        <f t="shared" si="8"/>
        <v>0</v>
      </c>
      <c r="L26" s="105">
        <f t="shared" si="8"/>
        <v>0</v>
      </c>
      <c r="M26" s="105">
        <f t="shared" si="8"/>
        <v>0</v>
      </c>
      <c r="N26" s="105">
        <f t="shared" si="8"/>
        <v>0</v>
      </c>
      <c r="O26" s="105">
        <f t="shared" si="8"/>
        <v>0.66666666666666663</v>
      </c>
      <c r="P26" s="105">
        <f t="shared" si="8"/>
        <v>1</v>
      </c>
    </row>
    <row r="27" spans="1:19" ht="15.75" thickBot="1" x14ac:dyDescent="0.3">
      <c r="A27" s="12" t="s">
        <v>12</v>
      </c>
      <c r="B27" s="105">
        <f>B13/$P$13</f>
        <v>0.29166666666666669</v>
      </c>
      <c r="C27" s="105">
        <f t="shared" ref="C27:P27" si="9">C13/$P$13</f>
        <v>0.70833333333333337</v>
      </c>
      <c r="D27" s="105">
        <f t="shared" si="9"/>
        <v>0</v>
      </c>
      <c r="E27" s="105">
        <f t="shared" si="9"/>
        <v>0.41666666666666669</v>
      </c>
      <c r="F27" s="105">
        <f t="shared" si="9"/>
        <v>0.20833333333333334</v>
      </c>
      <c r="G27" s="105">
        <f t="shared" si="9"/>
        <v>0.20833333333333334</v>
      </c>
      <c r="H27" s="105">
        <f t="shared" si="9"/>
        <v>0.16666666666666666</v>
      </c>
      <c r="I27" s="105">
        <f t="shared" si="9"/>
        <v>0</v>
      </c>
      <c r="J27" s="105">
        <f t="shared" si="9"/>
        <v>0.125</v>
      </c>
      <c r="K27" s="105">
        <f t="shared" si="9"/>
        <v>8.3333333333333329E-2</v>
      </c>
      <c r="L27" s="105">
        <f t="shared" si="9"/>
        <v>4.1666666666666664E-2</v>
      </c>
      <c r="M27" s="105">
        <f t="shared" si="9"/>
        <v>4.1666666666666664E-2</v>
      </c>
      <c r="N27" s="105">
        <f t="shared" si="9"/>
        <v>0.16666666666666666</v>
      </c>
      <c r="O27" s="105">
        <f t="shared" si="9"/>
        <v>0.54166666666666663</v>
      </c>
      <c r="P27" s="105">
        <f t="shared" si="9"/>
        <v>1</v>
      </c>
    </row>
    <row r="28" spans="1:19" ht="15.75" thickBot="1" x14ac:dyDescent="0.3">
      <c r="A28" s="35" t="s">
        <v>77</v>
      </c>
      <c r="B28" s="105">
        <f>B14/$P$14</f>
        <v>0.50793650793650791</v>
      </c>
      <c r="C28" s="105">
        <f t="shared" ref="C28:P28" si="10">C14/$P$14</f>
        <v>0.49206349206349204</v>
      </c>
      <c r="D28" s="105">
        <f t="shared" si="10"/>
        <v>0.17460317460317459</v>
      </c>
      <c r="E28" s="105">
        <f t="shared" si="10"/>
        <v>0.31746031746031744</v>
      </c>
      <c r="F28" s="105">
        <f t="shared" si="10"/>
        <v>0.14285714285714285</v>
      </c>
      <c r="G28" s="105">
        <f t="shared" si="10"/>
        <v>0.20634920634920634</v>
      </c>
      <c r="H28" s="105">
        <f t="shared" si="10"/>
        <v>0.14285714285714285</v>
      </c>
      <c r="I28" s="105">
        <f t="shared" si="10"/>
        <v>1.5873015873015872E-2</v>
      </c>
      <c r="J28" s="105">
        <f t="shared" si="10"/>
        <v>0.17460317460317459</v>
      </c>
      <c r="K28" s="105">
        <f t="shared" si="10"/>
        <v>4.7619047619047616E-2</v>
      </c>
      <c r="L28" s="105">
        <f t="shared" si="10"/>
        <v>1.5873015873015872E-2</v>
      </c>
      <c r="M28" s="105">
        <f t="shared" si="10"/>
        <v>3.1746031746031744E-2</v>
      </c>
      <c r="N28" s="105">
        <f t="shared" si="10"/>
        <v>9.5238095238095233E-2</v>
      </c>
      <c r="O28" s="105">
        <f t="shared" si="10"/>
        <v>0.63492063492063489</v>
      </c>
      <c r="P28" s="105">
        <f t="shared" si="10"/>
        <v>1</v>
      </c>
    </row>
    <row r="29" spans="1:19" x14ac:dyDescent="0.25">
      <c r="C29" s="14"/>
      <c r="I29" s="14"/>
    </row>
  </sheetData>
  <mergeCells count="8">
    <mergeCell ref="P4:P5"/>
    <mergeCell ref="P18:P19"/>
    <mergeCell ref="B4:C4"/>
    <mergeCell ref="D4:I4"/>
    <mergeCell ref="J4:O4"/>
    <mergeCell ref="B18:C18"/>
    <mergeCell ref="D18:I18"/>
    <mergeCell ref="J18:O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0"/>
  <sheetViews>
    <sheetView topLeftCell="A4" workbookViewId="0">
      <selection activeCell="C12" sqref="C12"/>
    </sheetView>
  </sheetViews>
  <sheetFormatPr defaultRowHeight="15" x14ac:dyDescent="0.25"/>
  <cols>
    <col min="1" max="1" width="19.5703125" customWidth="1"/>
    <col min="2" max="2" width="10.7109375" customWidth="1"/>
    <col min="3" max="3" width="11" customWidth="1"/>
  </cols>
  <sheetData>
    <row r="2" spans="1:12" ht="15.75" thickBot="1" x14ac:dyDescent="0.3"/>
    <row r="3" spans="1:12" ht="15.75" thickBot="1" x14ac:dyDescent="0.3">
      <c r="A3" s="173" t="s">
        <v>109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5"/>
    </row>
    <row r="4" spans="1:12" ht="15.75" thickBot="1" x14ac:dyDescent="0.3">
      <c r="A4" s="180"/>
      <c r="B4" s="181"/>
      <c r="C4" s="182"/>
      <c r="D4" s="179" t="s">
        <v>1</v>
      </c>
      <c r="E4" s="177"/>
      <c r="F4" s="176" t="s">
        <v>37</v>
      </c>
      <c r="G4" s="177"/>
      <c r="H4" s="178"/>
      <c r="I4" s="37" t="s">
        <v>44</v>
      </c>
      <c r="J4" s="18"/>
      <c r="K4" s="18"/>
      <c r="L4" s="27"/>
    </row>
    <row r="5" spans="1:12" ht="45" customHeight="1" x14ac:dyDescent="0.25">
      <c r="A5" s="164" t="s">
        <v>110</v>
      </c>
      <c r="B5" s="19" t="s">
        <v>111</v>
      </c>
      <c r="C5" s="19" t="s">
        <v>112</v>
      </c>
      <c r="D5" s="162" t="s">
        <v>18</v>
      </c>
      <c r="E5" s="162" t="s">
        <v>15</v>
      </c>
      <c r="F5" s="183" t="s">
        <v>42</v>
      </c>
      <c r="G5" s="166" t="s">
        <v>60</v>
      </c>
      <c r="H5" s="166" t="s">
        <v>127</v>
      </c>
      <c r="I5" s="183" t="s">
        <v>46</v>
      </c>
      <c r="J5" s="183" t="s">
        <v>47</v>
      </c>
      <c r="K5" s="183" t="s">
        <v>48</v>
      </c>
      <c r="L5" s="183" t="s">
        <v>49</v>
      </c>
    </row>
    <row r="6" spans="1:12" ht="30.75" thickBot="1" x14ac:dyDescent="0.3">
      <c r="A6" s="165"/>
      <c r="B6" s="20" t="s">
        <v>113</v>
      </c>
      <c r="C6" s="20" t="s">
        <v>114</v>
      </c>
      <c r="D6" s="163"/>
      <c r="E6" s="163"/>
      <c r="F6" s="163"/>
      <c r="G6" s="167"/>
      <c r="H6" s="167"/>
      <c r="I6" s="163"/>
      <c r="J6" s="163"/>
      <c r="K6" s="163"/>
      <c r="L6" s="163"/>
    </row>
    <row r="7" spans="1:12" ht="15.75" thickBot="1" x14ac:dyDescent="0.3">
      <c r="A7" s="36" t="s">
        <v>126</v>
      </c>
      <c r="B7" s="46">
        <v>1</v>
      </c>
      <c r="C7" s="46">
        <v>4</v>
      </c>
      <c r="D7" s="45">
        <v>4</v>
      </c>
      <c r="E7" s="45">
        <v>0</v>
      </c>
      <c r="F7" s="45">
        <v>4</v>
      </c>
      <c r="G7" s="46">
        <v>0</v>
      </c>
      <c r="H7" s="46">
        <v>0</v>
      </c>
      <c r="I7" s="47">
        <v>0</v>
      </c>
      <c r="J7" s="47">
        <v>0</v>
      </c>
      <c r="K7" s="47">
        <v>3</v>
      </c>
      <c r="L7" s="47">
        <v>1</v>
      </c>
    </row>
    <row r="8" spans="1:12" ht="15.75" thickBot="1" x14ac:dyDescent="0.3">
      <c r="A8" s="21" t="s">
        <v>103</v>
      </c>
      <c r="B8" s="41">
        <v>1</v>
      </c>
      <c r="C8" s="42">
        <v>23</v>
      </c>
      <c r="D8" s="42">
        <v>14</v>
      </c>
      <c r="E8" s="42">
        <v>9</v>
      </c>
      <c r="F8" s="42">
        <v>20</v>
      </c>
      <c r="G8" s="43">
        <v>2</v>
      </c>
      <c r="H8" s="50">
        <v>1</v>
      </c>
      <c r="I8" s="42">
        <v>0</v>
      </c>
      <c r="J8" s="42">
        <v>16</v>
      </c>
      <c r="K8" s="42">
        <v>5</v>
      </c>
      <c r="L8" s="42">
        <v>2</v>
      </c>
    </row>
    <row r="9" spans="1:12" ht="15.75" thickBot="1" x14ac:dyDescent="0.3">
      <c r="A9" s="21" t="s">
        <v>128</v>
      </c>
      <c r="B9" s="44">
        <v>1</v>
      </c>
      <c r="C9" s="45">
        <v>66</v>
      </c>
      <c r="D9" s="45">
        <v>34</v>
      </c>
      <c r="E9" s="41">
        <v>32</v>
      </c>
      <c r="F9" s="45">
        <v>55</v>
      </c>
      <c r="G9" s="41">
        <v>9</v>
      </c>
      <c r="H9" s="51">
        <v>2</v>
      </c>
      <c r="I9" s="45">
        <v>16</v>
      </c>
      <c r="J9" s="45">
        <v>42</v>
      </c>
      <c r="K9" s="45">
        <v>8</v>
      </c>
      <c r="L9" s="45">
        <v>0</v>
      </c>
    </row>
    <row r="10" spans="1:12" ht="15.75" thickBot="1" x14ac:dyDescent="0.3">
      <c r="A10" s="21" t="s">
        <v>115</v>
      </c>
      <c r="B10" s="44">
        <v>2</v>
      </c>
      <c r="C10" s="25">
        <v>24</v>
      </c>
      <c r="D10" s="25">
        <v>10</v>
      </c>
      <c r="E10" s="25">
        <v>14</v>
      </c>
      <c r="F10" s="25">
        <v>22</v>
      </c>
      <c r="G10" s="24">
        <v>2</v>
      </c>
      <c r="H10" s="52">
        <v>0</v>
      </c>
      <c r="I10" s="25">
        <v>10</v>
      </c>
      <c r="J10" s="25">
        <v>13</v>
      </c>
      <c r="K10" s="25">
        <v>0</v>
      </c>
      <c r="L10" s="25">
        <v>1</v>
      </c>
    </row>
    <row r="11" spans="1:12" ht="15.75" thickBot="1" x14ac:dyDescent="0.3">
      <c r="A11" s="89" t="s">
        <v>118</v>
      </c>
      <c r="B11" s="94" t="s">
        <v>28</v>
      </c>
      <c r="C11" s="95">
        <v>79</v>
      </c>
      <c r="D11" s="95">
        <v>50</v>
      </c>
      <c r="E11" s="48">
        <v>29</v>
      </c>
      <c r="F11" s="95">
        <v>62</v>
      </c>
      <c r="G11" s="95">
        <v>16</v>
      </c>
      <c r="H11" s="88">
        <v>1</v>
      </c>
      <c r="I11" s="88">
        <v>71</v>
      </c>
      <c r="J11" s="88">
        <v>8</v>
      </c>
      <c r="K11" s="88">
        <v>0</v>
      </c>
      <c r="L11" s="88">
        <v>0</v>
      </c>
    </row>
    <row r="12" spans="1:12" ht="15.75" thickBot="1" x14ac:dyDescent="0.3">
      <c r="A12" s="60" t="s">
        <v>117</v>
      </c>
      <c r="B12" s="38" t="s">
        <v>28</v>
      </c>
      <c r="C12" s="38">
        <v>70</v>
      </c>
      <c r="D12" s="38">
        <v>43</v>
      </c>
      <c r="E12" s="96">
        <v>27</v>
      </c>
      <c r="F12" s="38">
        <v>55</v>
      </c>
      <c r="G12" s="38">
        <v>13</v>
      </c>
      <c r="H12" s="49">
        <v>2</v>
      </c>
      <c r="I12" s="49">
        <v>65</v>
      </c>
      <c r="J12" s="49">
        <v>5</v>
      </c>
      <c r="K12" s="49">
        <v>0</v>
      </c>
      <c r="L12" s="49">
        <v>0</v>
      </c>
    </row>
    <row r="13" spans="1:12" ht="15.75" thickBot="1" x14ac:dyDescent="0.3">
      <c r="A13" s="36" t="s">
        <v>13</v>
      </c>
      <c r="B13" s="40">
        <v>1</v>
      </c>
      <c r="C13" s="39">
        <v>4</v>
      </c>
      <c r="D13" s="39">
        <v>1</v>
      </c>
      <c r="E13" s="39">
        <v>3</v>
      </c>
      <c r="F13" s="39">
        <v>4</v>
      </c>
      <c r="G13" s="40">
        <v>0</v>
      </c>
      <c r="H13" s="53">
        <v>0</v>
      </c>
      <c r="I13" s="39">
        <v>0</v>
      </c>
      <c r="J13" s="39">
        <v>3</v>
      </c>
      <c r="K13" s="39">
        <v>1</v>
      </c>
      <c r="L13" s="39">
        <v>0</v>
      </c>
    </row>
    <row r="14" spans="1:12" ht="15.75" thickBot="1" x14ac:dyDescent="0.3">
      <c r="A14" s="21" t="s">
        <v>14</v>
      </c>
      <c r="B14" s="38">
        <v>1</v>
      </c>
      <c r="C14" s="38">
        <v>1</v>
      </c>
      <c r="D14" s="38">
        <v>0</v>
      </c>
      <c r="E14" s="48">
        <v>1</v>
      </c>
      <c r="F14" s="38">
        <v>1</v>
      </c>
      <c r="G14" s="38">
        <v>0</v>
      </c>
      <c r="H14" s="54">
        <v>0</v>
      </c>
      <c r="I14" s="49">
        <v>0</v>
      </c>
      <c r="J14" s="38">
        <v>0</v>
      </c>
      <c r="K14" s="38">
        <v>1</v>
      </c>
      <c r="L14" s="38">
        <v>0</v>
      </c>
    </row>
    <row r="15" spans="1:12" ht="15.75" thickBot="1" x14ac:dyDescent="0.3">
      <c r="A15" s="26" t="s">
        <v>77</v>
      </c>
      <c r="B15" s="22">
        <v>7</v>
      </c>
      <c r="C15" s="23">
        <f t="shared" ref="C15:L15" si="0">SUM(C7:C14)</f>
        <v>271</v>
      </c>
      <c r="D15" s="23">
        <f t="shared" si="0"/>
        <v>156</v>
      </c>
      <c r="E15" s="23">
        <f t="shared" si="0"/>
        <v>115</v>
      </c>
      <c r="F15" s="23">
        <f t="shared" si="0"/>
        <v>223</v>
      </c>
      <c r="G15" s="23">
        <f t="shared" si="0"/>
        <v>42</v>
      </c>
      <c r="H15" s="23">
        <f t="shared" si="0"/>
        <v>6</v>
      </c>
      <c r="I15" s="23">
        <f t="shared" si="0"/>
        <v>162</v>
      </c>
      <c r="J15" s="23">
        <f t="shared" si="0"/>
        <v>87</v>
      </c>
      <c r="K15" s="23">
        <f t="shared" si="0"/>
        <v>18</v>
      </c>
      <c r="L15" s="23">
        <f t="shared" si="0"/>
        <v>4</v>
      </c>
    </row>
    <row r="17" spans="1:12" ht="15.75" thickBot="1" x14ac:dyDescent="0.3"/>
    <row r="18" spans="1:12" ht="15.75" thickBot="1" x14ac:dyDescent="0.3">
      <c r="A18" s="173" t="s">
        <v>116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5"/>
    </row>
    <row r="19" spans="1:12" ht="15.75" thickBot="1" x14ac:dyDescent="0.3">
      <c r="A19" s="168"/>
      <c r="B19" s="169"/>
      <c r="C19" s="170"/>
      <c r="D19" s="171" t="s">
        <v>1</v>
      </c>
      <c r="E19" s="172"/>
      <c r="F19" s="179" t="s">
        <v>37</v>
      </c>
      <c r="G19" s="177"/>
      <c r="H19" s="178"/>
      <c r="I19" s="176" t="s">
        <v>44</v>
      </c>
      <c r="J19" s="177"/>
      <c r="K19" s="177"/>
      <c r="L19" s="178"/>
    </row>
    <row r="20" spans="1:12" ht="30" customHeight="1" x14ac:dyDescent="0.25">
      <c r="A20" s="164" t="s">
        <v>110</v>
      </c>
      <c r="B20" s="28" t="s">
        <v>111</v>
      </c>
      <c r="C20" s="28" t="s">
        <v>112</v>
      </c>
      <c r="D20" s="162" t="s">
        <v>18</v>
      </c>
      <c r="E20" s="162" t="s">
        <v>15</v>
      </c>
      <c r="F20" s="162" t="s">
        <v>42</v>
      </c>
      <c r="G20" s="166" t="s">
        <v>60</v>
      </c>
      <c r="H20" s="166" t="s">
        <v>127</v>
      </c>
      <c r="I20" s="162" t="s">
        <v>46</v>
      </c>
      <c r="J20" s="162" t="s">
        <v>47</v>
      </c>
      <c r="K20" s="162" t="s">
        <v>48</v>
      </c>
      <c r="L20" s="162" t="s">
        <v>49</v>
      </c>
    </row>
    <row r="21" spans="1:12" ht="30.75" thickBot="1" x14ac:dyDescent="0.3">
      <c r="A21" s="165"/>
      <c r="B21" s="20" t="s">
        <v>113</v>
      </c>
      <c r="C21" s="20" t="s">
        <v>114</v>
      </c>
      <c r="D21" s="163"/>
      <c r="E21" s="163"/>
      <c r="F21" s="163"/>
      <c r="G21" s="167"/>
      <c r="H21" s="167"/>
      <c r="I21" s="163"/>
      <c r="J21" s="163"/>
      <c r="K21" s="163"/>
      <c r="L21" s="163"/>
    </row>
    <row r="22" spans="1:12" ht="15.75" thickBot="1" x14ac:dyDescent="0.3">
      <c r="A22" s="36" t="s">
        <v>126</v>
      </c>
      <c r="B22" s="46">
        <v>1</v>
      </c>
      <c r="C22" s="46">
        <v>4</v>
      </c>
      <c r="D22" s="59">
        <f>D7/$C$7</f>
        <v>1</v>
      </c>
      <c r="E22" s="59">
        <f t="shared" ref="E22:L22" si="1">E7/$C$7</f>
        <v>0</v>
      </c>
      <c r="F22" s="59">
        <f t="shared" si="1"/>
        <v>1</v>
      </c>
      <c r="G22" s="59">
        <f t="shared" si="1"/>
        <v>0</v>
      </c>
      <c r="H22" s="59">
        <f t="shared" si="1"/>
        <v>0</v>
      </c>
      <c r="I22" s="59">
        <f t="shared" si="1"/>
        <v>0</v>
      </c>
      <c r="J22" s="59">
        <f t="shared" si="1"/>
        <v>0</v>
      </c>
      <c r="K22" s="59">
        <f t="shared" si="1"/>
        <v>0.75</v>
      </c>
      <c r="L22" s="59">
        <f t="shared" si="1"/>
        <v>0.25</v>
      </c>
    </row>
    <row r="23" spans="1:12" ht="15.75" thickBot="1" x14ac:dyDescent="0.3">
      <c r="A23" s="26" t="s">
        <v>103</v>
      </c>
      <c r="B23" s="25">
        <v>1</v>
      </c>
      <c r="C23" s="25">
        <v>23</v>
      </c>
      <c r="D23" s="114">
        <f t="shared" ref="D23:L23" si="2">D8/$C$8</f>
        <v>0.60869565217391308</v>
      </c>
      <c r="E23" s="114">
        <f t="shared" si="2"/>
        <v>0.39130434782608697</v>
      </c>
      <c r="F23" s="114">
        <f t="shared" si="2"/>
        <v>0.86956521739130432</v>
      </c>
      <c r="G23" s="114">
        <f t="shared" si="2"/>
        <v>8.6956521739130432E-2</v>
      </c>
      <c r="H23" s="114">
        <f t="shared" si="2"/>
        <v>4.3478260869565216E-2</v>
      </c>
      <c r="I23" s="114">
        <f t="shared" si="2"/>
        <v>0</v>
      </c>
      <c r="J23" s="114">
        <f t="shared" si="2"/>
        <v>0.69565217391304346</v>
      </c>
      <c r="K23" s="114">
        <f t="shared" si="2"/>
        <v>0.21739130434782608</v>
      </c>
      <c r="L23" s="114">
        <f t="shared" si="2"/>
        <v>8.6956521739130432E-2</v>
      </c>
    </row>
    <row r="24" spans="1:12" ht="15.75" thickBot="1" x14ac:dyDescent="0.3">
      <c r="A24" s="21" t="s">
        <v>128</v>
      </c>
      <c r="B24" s="25">
        <v>1</v>
      </c>
      <c r="C24" s="25">
        <v>66</v>
      </c>
      <c r="D24" s="114">
        <f t="shared" ref="D24:L24" si="3">D9/$C$9</f>
        <v>0.51515151515151514</v>
      </c>
      <c r="E24" s="114">
        <f t="shared" si="3"/>
        <v>0.48484848484848486</v>
      </c>
      <c r="F24" s="114">
        <f t="shared" si="3"/>
        <v>0.83333333333333337</v>
      </c>
      <c r="G24" s="114">
        <f t="shared" si="3"/>
        <v>0.13636363636363635</v>
      </c>
      <c r="H24" s="114">
        <f t="shared" si="3"/>
        <v>3.0303030303030304E-2</v>
      </c>
      <c r="I24" s="114">
        <f t="shared" si="3"/>
        <v>0.24242424242424243</v>
      </c>
      <c r="J24" s="114">
        <f t="shared" si="3"/>
        <v>0.63636363636363635</v>
      </c>
      <c r="K24" s="114">
        <f t="shared" si="3"/>
        <v>0.12121212121212122</v>
      </c>
      <c r="L24" s="114">
        <f t="shared" si="3"/>
        <v>0</v>
      </c>
    </row>
    <row r="25" spans="1:12" ht="15.75" thickBot="1" x14ac:dyDescent="0.3">
      <c r="A25" s="21" t="s">
        <v>115</v>
      </c>
      <c r="B25" s="25">
        <v>2</v>
      </c>
      <c r="C25" s="25">
        <v>24</v>
      </c>
      <c r="D25" s="114">
        <f t="shared" ref="D25:L25" si="4">D10/$C$10</f>
        <v>0.41666666666666669</v>
      </c>
      <c r="E25" s="114">
        <f t="shared" si="4"/>
        <v>0.58333333333333337</v>
      </c>
      <c r="F25" s="114">
        <f t="shared" si="4"/>
        <v>0.91666666666666663</v>
      </c>
      <c r="G25" s="114">
        <f t="shared" si="4"/>
        <v>8.3333333333333329E-2</v>
      </c>
      <c r="H25" s="114">
        <f t="shared" si="4"/>
        <v>0</v>
      </c>
      <c r="I25" s="114">
        <f t="shared" si="4"/>
        <v>0.41666666666666669</v>
      </c>
      <c r="J25" s="114">
        <f t="shared" si="4"/>
        <v>0.54166666666666663</v>
      </c>
      <c r="K25" s="114">
        <f t="shared" si="4"/>
        <v>0</v>
      </c>
      <c r="L25" s="114">
        <f t="shared" si="4"/>
        <v>4.1666666666666664E-2</v>
      </c>
    </row>
    <row r="26" spans="1:12" ht="15.75" thickBot="1" x14ac:dyDescent="0.3">
      <c r="A26" s="36" t="s">
        <v>118</v>
      </c>
      <c r="B26" s="45" t="s">
        <v>28</v>
      </c>
      <c r="C26" s="45">
        <f>C11</f>
        <v>79</v>
      </c>
      <c r="D26" s="62">
        <f>D11/$C$11</f>
        <v>0.63291139240506333</v>
      </c>
      <c r="E26" s="62">
        <f t="shared" ref="E26:L26" si="5">E11/$C$11</f>
        <v>0.36708860759493672</v>
      </c>
      <c r="F26" s="62">
        <f t="shared" si="5"/>
        <v>0.78481012658227844</v>
      </c>
      <c r="G26" s="62">
        <f t="shared" si="5"/>
        <v>0.20253164556962025</v>
      </c>
      <c r="H26" s="62">
        <f t="shared" si="5"/>
        <v>1.2658227848101266E-2</v>
      </c>
      <c r="I26" s="62">
        <f t="shared" si="5"/>
        <v>0.89873417721518989</v>
      </c>
      <c r="J26" s="62">
        <f t="shared" si="5"/>
        <v>0.10126582278481013</v>
      </c>
      <c r="K26" s="62">
        <f t="shared" si="5"/>
        <v>0</v>
      </c>
      <c r="L26" s="62">
        <f t="shared" si="5"/>
        <v>0</v>
      </c>
    </row>
    <row r="27" spans="1:12" ht="15.75" thickBot="1" x14ac:dyDescent="0.3">
      <c r="A27" s="60" t="s">
        <v>117</v>
      </c>
      <c r="B27" s="61" t="s">
        <v>28</v>
      </c>
      <c r="C27" s="88">
        <v>70</v>
      </c>
      <c r="D27" s="57">
        <f>D12/$C$12</f>
        <v>0.61428571428571432</v>
      </c>
      <c r="E27" s="57">
        <f t="shared" ref="E27:L27" si="6">E12/$C$12</f>
        <v>0.38571428571428573</v>
      </c>
      <c r="F27" s="57">
        <f t="shared" si="6"/>
        <v>0.7857142857142857</v>
      </c>
      <c r="G27" s="57">
        <f t="shared" si="6"/>
        <v>0.18571428571428572</v>
      </c>
      <c r="H27" s="57">
        <f t="shared" si="6"/>
        <v>2.8571428571428571E-2</v>
      </c>
      <c r="I27" s="57">
        <f t="shared" si="6"/>
        <v>0.9285714285714286</v>
      </c>
      <c r="J27" s="57">
        <f t="shared" si="6"/>
        <v>7.1428571428571425E-2</v>
      </c>
      <c r="K27" s="57">
        <f t="shared" si="6"/>
        <v>0</v>
      </c>
      <c r="L27" s="57">
        <f t="shared" si="6"/>
        <v>0</v>
      </c>
    </row>
    <row r="28" spans="1:12" ht="15.75" thickBot="1" x14ac:dyDescent="0.3">
      <c r="A28" s="55" t="s">
        <v>13</v>
      </c>
      <c r="B28" s="38">
        <v>1</v>
      </c>
      <c r="C28" s="38">
        <v>4</v>
      </c>
      <c r="D28" s="57">
        <f>D13/$C$13</f>
        <v>0.25</v>
      </c>
      <c r="E28" s="57">
        <f t="shared" ref="E28:L28" si="7">E13/$C$13</f>
        <v>0.75</v>
      </c>
      <c r="F28" s="57">
        <f t="shared" si="7"/>
        <v>1</v>
      </c>
      <c r="G28" s="57">
        <f t="shared" si="7"/>
        <v>0</v>
      </c>
      <c r="H28" s="57">
        <f t="shared" si="7"/>
        <v>0</v>
      </c>
      <c r="I28" s="57">
        <f t="shared" si="7"/>
        <v>0</v>
      </c>
      <c r="J28" s="57">
        <f t="shared" si="7"/>
        <v>0.75</v>
      </c>
      <c r="K28" s="57">
        <f t="shared" si="7"/>
        <v>0.25</v>
      </c>
      <c r="L28" s="57">
        <f t="shared" si="7"/>
        <v>0</v>
      </c>
    </row>
    <row r="29" spans="1:12" ht="15.75" thickBot="1" x14ac:dyDescent="0.3">
      <c r="A29" s="56" t="s">
        <v>14</v>
      </c>
      <c r="B29" s="22">
        <v>1</v>
      </c>
      <c r="C29" s="22">
        <v>1</v>
      </c>
      <c r="D29" s="58">
        <f>D14/$C$14</f>
        <v>0</v>
      </c>
      <c r="E29" s="58">
        <f t="shared" ref="E29:L29" si="8">E14/$C$14</f>
        <v>1</v>
      </c>
      <c r="F29" s="58">
        <f t="shared" si="8"/>
        <v>1</v>
      </c>
      <c r="G29" s="58">
        <f t="shared" si="8"/>
        <v>0</v>
      </c>
      <c r="H29" s="58">
        <f t="shared" si="8"/>
        <v>0</v>
      </c>
      <c r="I29" s="58">
        <f t="shared" si="8"/>
        <v>0</v>
      </c>
      <c r="J29" s="58">
        <f t="shared" si="8"/>
        <v>0</v>
      </c>
      <c r="K29" s="58">
        <f t="shared" si="8"/>
        <v>1</v>
      </c>
      <c r="L29" s="58">
        <f t="shared" si="8"/>
        <v>0</v>
      </c>
    </row>
    <row r="30" spans="1:12" ht="15.75" thickBot="1" x14ac:dyDescent="0.3">
      <c r="A30" s="29" t="s">
        <v>77</v>
      </c>
      <c r="B30" s="22">
        <v>7</v>
      </c>
      <c r="C30" s="22">
        <f>SUM(C22:C29)</f>
        <v>271</v>
      </c>
      <c r="D30" s="58">
        <f>D15/$C$15</f>
        <v>0.57564575645756455</v>
      </c>
      <c r="E30" s="58">
        <f t="shared" ref="E30:L30" si="9">E15/$C$15</f>
        <v>0.42435424354243545</v>
      </c>
      <c r="F30" s="58">
        <f t="shared" si="9"/>
        <v>0.82287822878228778</v>
      </c>
      <c r="G30" s="58">
        <f t="shared" si="9"/>
        <v>0.15498154981549817</v>
      </c>
      <c r="H30" s="58">
        <f t="shared" si="9"/>
        <v>2.2140221402214021E-2</v>
      </c>
      <c r="I30" s="58">
        <f t="shared" si="9"/>
        <v>0.59778597785977861</v>
      </c>
      <c r="J30" s="58">
        <f t="shared" si="9"/>
        <v>0.3210332103321033</v>
      </c>
      <c r="K30" s="58">
        <f t="shared" si="9"/>
        <v>6.6420664206642069E-2</v>
      </c>
      <c r="L30" s="58">
        <f t="shared" si="9"/>
        <v>1.4760147601476014E-2</v>
      </c>
    </row>
  </sheetData>
  <mergeCells count="29">
    <mergeCell ref="A4:C4"/>
    <mergeCell ref="D4:E4"/>
    <mergeCell ref="A3:L3"/>
    <mergeCell ref="F4:H4"/>
    <mergeCell ref="J5:J6"/>
    <mergeCell ref="K5:K6"/>
    <mergeCell ref="L5:L6"/>
    <mergeCell ref="F5:F6"/>
    <mergeCell ref="I5:I6"/>
    <mergeCell ref="G5:G6"/>
    <mergeCell ref="H5:H6"/>
    <mergeCell ref="A19:C19"/>
    <mergeCell ref="D19:E19"/>
    <mergeCell ref="A5:A6"/>
    <mergeCell ref="D5:D6"/>
    <mergeCell ref="E5:E6"/>
    <mergeCell ref="A18:L18"/>
    <mergeCell ref="I19:L19"/>
    <mergeCell ref="F19:H19"/>
    <mergeCell ref="K20:K21"/>
    <mergeCell ref="L20:L21"/>
    <mergeCell ref="A20:A21"/>
    <mergeCell ref="D20:D21"/>
    <mergeCell ref="E20:E21"/>
    <mergeCell ref="F20:F21"/>
    <mergeCell ref="I20:I21"/>
    <mergeCell ref="J20:J21"/>
    <mergeCell ref="G20:G21"/>
    <mergeCell ref="H20:H2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topLeftCell="A4" workbookViewId="0">
      <selection activeCell="C12" sqref="C12"/>
    </sheetView>
  </sheetViews>
  <sheetFormatPr defaultRowHeight="15" x14ac:dyDescent="0.25"/>
  <cols>
    <col min="1" max="1" width="21.85546875" customWidth="1"/>
  </cols>
  <sheetData>
    <row r="2" spans="1:12" ht="15.75" thickBot="1" x14ac:dyDescent="0.3"/>
    <row r="3" spans="1:12" ht="15.75" thickBot="1" x14ac:dyDescent="0.3">
      <c r="A3" s="173" t="s">
        <v>119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5"/>
    </row>
    <row r="4" spans="1:12" ht="15.75" thickBot="1" x14ac:dyDescent="0.3">
      <c r="A4" s="180"/>
      <c r="B4" s="181"/>
      <c r="C4" s="182"/>
      <c r="D4" s="179" t="s">
        <v>1</v>
      </c>
      <c r="E4" s="177"/>
      <c r="F4" s="176" t="s">
        <v>37</v>
      </c>
      <c r="G4" s="177"/>
      <c r="H4" s="178"/>
      <c r="I4" s="37" t="s">
        <v>44</v>
      </c>
      <c r="J4" s="18"/>
      <c r="K4" s="18"/>
      <c r="L4" s="27"/>
    </row>
    <row r="5" spans="1:12" ht="30" x14ac:dyDescent="0.25">
      <c r="A5" s="164" t="s">
        <v>110</v>
      </c>
      <c r="B5" s="19" t="s">
        <v>111</v>
      </c>
      <c r="C5" s="19" t="s">
        <v>112</v>
      </c>
      <c r="D5" s="162" t="s">
        <v>18</v>
      </c>
      <c r="E5" s="162" t="s">
        <v>15</v>
      </c>
      <c r="F5" s="183" t="s">
        <v>42</v>
      </c>
      <c r="G5" s="166" t="s">
        <v>60</v>
      </c>
      <c r="H5" s="166" t="s">
        <v>127</v>
      </c>
      <c r="I5" s="183" t="s">
        <v>46</v>
      </c>
      <c r="J5" s="183" t="s">
        <v>47</v>
      </c>
      <c r="K5" s="183" t="s">
        <v>48</v>
      </c>
      <c r="L5" s="183" t="s">
        <v>49</v>
      </c>
    </row>
    <row r="6" spans="1:12" ht="45.75" thickBot="1" x14ac:dyDescent="0.3">
      <c r="A6" s="165"/>
      <c r="B6" s="20" t="s">
        <v>113</v>
      </c>
      <c r="C6" s="20" t="s">
        <v>121</v>
      </c>
      <c r="D6" s="163"/>
      <c r="E6" s="163"/>
      <c r="F6" s="163"/>
      <c r="G6" s="167"/>
      <c r="H6" s="167"/>
      <c r="I6" s="163"/>
      <c r="J6" s="163"/>
      <c r="K6" s="163"/>
      <c r="L6" s="163"/>
    </row>
    <row r="7" spans="1:12" ht="15.75" thickBot="1" x14ac:dyDescent="0.3">
      <c r="A7" s="36" t="s">
        <v>126</v>
      </c>
      <c r="B7" s="50">
        <v>1</v>
      </c>
      <c r="C7" s="50">
        <v>1</v>
      </c>
      <c r="D7" s="50">
        <v>1</v>
      </c>
      <c r="E7" s="50">
        <v>0</v>
      </c>
      <c r="F7" s="50">
        <v>1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1</v>
      </c>
    </row>
    <row r="8" spans="1:12" ht="15.75" thickBot="1" x14ac:dyDescent="0.3">
      <c r="A8" s="21" t="s">
        <v>103</v>
      </c>
      <c r="B8" s="41">
        <v>1</v>
      </c>
      <c r="C8" s="41">
        <v>8</v>
      </c>
      <c r="D8" s="63">
        <v>6</v>
      </c>
      <c r="E8" s="63">
        <v>2</v>
      </c>
      <c r="F8" s="63">
        <v>8</v>
      </c>
      <c r="G8" s="63">
        <v>0</v>
      </c>
      <c r="H8" s="64">
        <v>0</v>
      </c>
      <c r="I8" s="63">
        <v>0</v>
      </c>
      <c r="J8" s="63">
        <v>7</v>
      </c>
      <c r="K8" s="63">
        <v>1</v>
      </c>
      <c r="L8" s="63">
        <v>0</v>
      </c>
    </row>
    <row r="9" spans="1:12" ht="15.75" thickBot="1" x14ac:dyDescent="0.3">
      <c r="A9" s="21" t="s">
        <v>128</v>
      </c>
      <c r="B9" s="41">
        <v>1</v>
      </c>
      <c r="C9" s="41">
        <v>14</v>
      </c>
      <c r="D9" s="63">
        <v>5</v>
      </c>
      <c r="E9" s="63">
        <v>9</v>
      </c>
      <c r="F9" s="63">
        <v>12</v>
      </c>
      <c r="G9" s="63">
        <v>1</v>
      </c>
      <c r="H9" s="64">
        <v>1</v>
      </c>
      <c r="I9" s="63">
        <v>1</v>
      </c>
      <c r="J9" s="63">
        <v>13</v>
      </c>
      <c r="K9" s="63">
        <v>0</v>
      </c>
      <c r="L9" s="63">
        <v>0</v>
      </c>
    </row>
    <row r="10" spans="1:12" ht="15.75" thickBot="1" x14ac:dyDescent="0.3">
      <c r="A10" s="21" t="s">
        <v>115</v>
      </c>
      <c r="B10" s="41">
        <v>2</v>
      </c>
      <c r="C10" s="41">
        <v>8</v>
      </c>
      <c r="D10" s="63">
        <v>4</v>
      </c>
      <c r="E10" s="63">
        <v>4</v>
      </c>
      <c r="F10" s="63">
        <v>8</v>
      </c>
      <c r="G10" s="63">
        <v>0</v>
      </c>
      <c r="H10" s="64">
        <v>0</v>
      </c>
      <c r="I10" s="63">
        <v>5</v>
      </c>
      <c r="J10" s="63">
        <v>3</v>
      </c>
      <c r="K10" s="63">
        <v>0</v>
      </c>
      <c r="L10" s="63">
        <v>0</v>
      </c>
    </row>
    <row r="11" spans="1:12" ht="15.75" thickBot="1" x14ac:dyDescent="0.3">
      <c r="A11" s="89" t="s">
        <v>118</v>
      </c>
      <c r="B11" s="38" t="s">
        <v>122</v>
      </c>
      <c r="C11" s="38">
        <v>57</v>
      </c>
      <c r="D11" s="38">
        <v>33</v>
      </c>
      <c r="E11" s="38">
        <v>24</v>
      </c>
      <c r="F11" s="38">
        <v>48</v>
      </c>
      <c r="G11" s="38">
        <v>9</v>
      </c>
      <c r="H11" s="38">
        <v>0</v>
      </c>
      <c r="I11" s="38">
        <v>53</v>
      </c>
      <c r="J11" s="38">
        <v>4</v>
      </c>
      <c r="K11" s="38">
        <v>0</v>
      </c>
      <c r="L11" s="38">
        <v>0</v>
      </c>
    </row>
    <row r="12" spans="1:12" ht="15.75" thickBot="1" x14ac:dyDescent="0.3">
      <c r="A12" s="60" t="s">
        <v>117</v>
      </c>
      <c r="B12" s="38" t="s">
        <v>122</v>
      </c>
      <c r="C12" s="38">
        <v>70</v>
      </c>
      <c r="D12" s="38">
        <v>27</v>
      </c>
      <c r="E12" s="38">
        <v>43</v>
      </c>
      <c r="F12" s="38">
        <v>55</v>
      </c>
      <c r="G12" s="38">
        <v>13</v>
      </c>
      <c r="H12" s="38">
        <v>2</v>
      </c>
      <c r="I12" s="38">
        <v>65</v>
      </c>
      <c r="J12" s="38">
        <v>5</v>
      </c>
      <c r="K12" s="38">
        <v>0</v>
      </c>
      <c r="L12" s="38">
        <v>0</v>
      </c>
    </row>
    <row r="13" spans="1:12" ht="15.75" thickBot="1" x14ac:dyDescent="0.3">
      <c r="A13" s="36" t="s">
        <v>13</v>
      </c>
      <c r="B13" s="41">
        <v>1</v>
      </c>
      <c r="C13" s="41">
        <v>1</v>
      </c>
      <c r="D13" s="63">
        <v>0</v>
      </c>
      <c r="E13" s="63">
        <v>1</v>
      </c>
      <c r="F13" s="63">
        <v>1</v>
      </c>
      <c r="G13" s="63">
        <v>0</v>
      </c>
      <c r="H13" s="64">
        <v>0</v>
      </c>
      <c r="I13" s="63">
        <v>0</v>
      </c>
      <c r="J13" s="63">
        <v>1</v>
      </c>
      <c r="K13" s="63">
        <v>0</v>
      </c>
      <c r="L13" s="63">
        <v>0</v>
      </c>
    </row>
    <row r="14" spans="1:12" ht="15.75" thickBot="1" x14ac:dyDescent="0.3">
      <c r="A14" s="21" t="s">
        <v>14</v>
      </c>
      <c r="B14" s="41">
        <v>1</v>
      </c>
      <c r="C14" s="41">
        <v>1</v>
      </c>
      <c r="D14" s="63">
        <v>0</v>
      </c>
      <c r="E14" s="63">
        <v>1</v>
      </c>
      <c r="F14" s="63">
        <v>1</v>
      </c>
      <c r="G14" s="63">
        <v>0</v>
      </c>
      <c r="H14" s="64">
        <v>0</v>
      </c>
      <c r="I14" s="63">
        <v>0</v>
      </c>
      <c r="J14" s="63">
        <v>0</v>
      </c>
      <c r="K14" s="63">
        <v>1</v>
      </c>
      <c r="L14" s="63">
        <v>0</v>
      </c>
    </row>
    <row r="15" spans="1:12" ht="15.75" thickBot="1" x14ac:dyDescent="0.3">
      <c r="A15" s="26" t="s">
        <v>77</v>
      </c>
      <c r="B15" s="41">
        <v>7</v>
      </c>
      <c r="C15" s="41">
        <f t="shared" ref="C15:L15" si="0">SUM(C7:C14)</f>
        <v>160</v>
      </c>
      <c r="D15" s="41">
        <f t="shared" si="0"/>
        <v>76</v>
      </c>
      <c r="E15" s="41">
        <f t="shared" si="0"/>
        <v>84</v>
      </c>
      <c r="F15" s="41">
        <f t="shared" si="0"/>
        <v>134</v>
      </c>
      <c r="G15" s="41">
        <f t="shared" si="0"/>
        <v>23</v>
      </c>
      <c r="H15" s="41">
        <f t="shared" si="0"/>
        <v>3</v>
      </c>
      <c r="I15" s="41">
        <f t="shared" si="0"/>
        <v>124</v>
      </c>
      <c r="J15" s="41">
        <f t="shared" si="0"/>
        <v>33</v>
      </c>
      <c r="K15" s="41">
        <f t="shared" si="0"/>
        <v>2</v>
      </c>
      <c r="L15" s="41">
        <f t="shared" si="0"/>
        <v>1</v>
      </c>
    </row>
    <row r="17" spans="1:12" ht="15.75" thickBot="1" x14ac:dyDescent="0.3"/>
    <row r="18" spans="1:12" ht="15.75" thickBot="1" x14ac:dyDescent="0.3">
      <c r="A18" s="173" t="s">
        <v>120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5"/>
    </row>
    <row r="19" spans="1:12" ht="15.75" thickBot="1" x14ac:dyDescent="0.3">
      <c r="A19" s="168"/>
      <c r="B19" s="169"/>
      <c r="C19" s="170"/>
      <c r="D19" s="171" t="s">
        <v>1</v>
      </c>
      <c r="E19" s="172"/>
      <c r="F19" s="179" t="s">
        <v>37</v>
      </c>
      <c r="G19" s="177"/>
      <c r="H19" s="178"/>
      <c r="I19" s="176" t="s">
        <v>44</v>
      </c>
      <c r="J19" s="177"/>
      <c r="K19" s="177"/>
      <c r="L19" s="178"/>
    </row>
    <row r="20" spans="1:12" ht="30" x14ac:dyDescent="0.25">
      <c r="A20" s="164" t="s">
        <v>110</v>
      </c>
      <c r="B20" s="28" t="s">
        <v>111</v>
      </c>
      <c r="C20" s="28" t="s">
        <v>112</v>
      </c>
      <c r="D20" s="162" t="s">
        <v>18</v>
      </c>
      <c r="E20" s="162" t="s">
        <v>15</v>
      </c>
      <c r="F20" s="162" t="s">
        <v>42</v>
      </c>
      <c r="G20" s="166" t="s">
        <v>60</v>
      </c>
      <c r="H20" s="166" t="s">
        <v>127</v>
      </c>
      <c r="I20" s="162" t="s">
        <v>46</v>
      </c>
      <c r="J20" s="162" t="s">
        <v>47</v>
      </c>
      <c r="K20" s="162" t="s">
        <v>48</v>
      </c>
      <c r="L20" s="162" t="s">
        <v>49</v>
      </c>
    </row>
    <row r="21" spans="1:12" ht="45.75" thickBot="1" x14ac:dyDescent="0.3">
      <c r="A21" s="184"/>
      <c r="B21" s="19" t="s">
        <v>113</v>
      </c>
      <c r="C21" s="19" t="s">
        <v>121</v>
      </c>
      <c r="D21" s="183"/>
      <c r="E21" s="183"/>
      <c r="F21" s="183"/>
      <c r="G21" s="185"/>
      <c r="H21" s="185"/>
      <c r="I21" s="183"/>
      <c r="J21" s="183"/>
      <c r="K21" s="183"/>
      <c r="L21" s="183"/>
    </row>
    <row r="22" spans="1:12" ht="15.75" thickBot="1" x14ac:dyDescent="0.3">
      <c r="A22" s="60" t="s">
        <v>126</v>
      </c>
      <c r="B22" s="90">
        <v>1</v>
      </c>
      <c r="C22" s="90">
        <v>1</v>
      </c>
      <c r="D22" s="62">
        <f>D7/C7</f>
        <v>1</v>
      </c>
      <c r="E22" s="62">
        <f>E7/C7</f>
        <v>0</v>
      </c>
      <c r="F22" s="62">
        <f>F7/C7</f>
        <v>1</v>
      </c>
      <c r="G22" s="91">
        <f>G7/C7</f>
        <v>0</v>
      </c>
      <c r="H22" s="93">
        <f>H7/C7</f>
        <v>0</v>
      </c>
      <c r="I22" s="62">
        <f>I7/C7</f>
        <v>0</v>
      </c>
      <c r="J22" s="62">
        <f>J7/C7</f>
        <v>0</v>
      </c>
      <c r="K22" s="62">
        <f>K7/C7</f>
        <v>0</v>
      </c>
      <c r="L22" s="62">
        <f>L7/C7</f>
        <v>1</v>
      </c>
    </row>
    <row r="23" spans="1:12" ht="15.75" thickBot="1" x14ac:dyDescent="0.3">
      <c r="A23" s="60" t="s">
        <v>103</v>
      </c>
      <c r="B23" s="41">
        <v>1</v>
      </c>
      <c r="C23" s="41">
        <v>8</v>
      </c>
      <c r="D23" s="62">
        <f>6/8</f>
        <v>0.75</v>
      </c>
      <c r="E23" s="62">
        <v>0.25</v>
      </c>
      <c r="F23" s="62">
        <v>1</v>
      </c>
      <c r="G23" s="62">
        <v>0</v>
      </c>
      <c r="H23" s="50">
        <v>0</v>
      </c>
      <c r="I23" s="62">
        <v>0</v>
      </c>
      <c r="J23" s="62">
        <f>7/8</f>
        <v>0.875</v>
      </c>
      <c r="K23" s="62">
        <f>1/8</f>
        <v>0.125</v>
      </c>
      <c r="L23" s="62">
        <v>0</v>
      </c>
    </row>
    <row r="24" spans="1:12" ht="15.75" thickBot="1" x14ac:dyDescent="0.3">
      <c r="A24" s="60" t="s">
        <v>128</v>
      </c>
      <c r="B24" s="41">
        <v>1</v>
      </c>
      <c r="C24" s="41">
        <v>14</v>
      </c>
      <c r="D24" s="62">
        <f>D9/$C$9</f>
        <v>0.35714285714285715</v>
      </c>
      <c r="E24" s="62">
        <f t="shared" ref="E24:L24" si="1">E9/$C$9</f>
        <v>0.6428571428571429</v>
      </c>
      <c r="F24" s="62">
        <f t="shared" si="1"/>
        <v>0.8571428571428571</v>
      </c>
      <c r="G24" s="62">
        <f t="shared" si="1"/>
        <v>7.1428571428571425E-2</v>
      </c>
      <c r="H24" s="62">
        <f t="shared" si="1"/>
        <v>7.1428571428571425E-2</v>
      </c>
      <c r="I24" s="62">
        <f t="shared" si="1"/>
        <v>7.1428571428571425E-2</v>
      </c>
      <c r="J24" s="62">
        <f t="shared" si="1"/>
        <v>0.9285714285714286</v>
      </c>
      <c r="K24" s="62">
        <f t="shared" si="1"/>
        <v>0</v>
      </c>
      <c r="L24" s="62">
        <f t="shared" si="1"/>
        <v>0</v>
      </c>
    </row>
    <row r="25" spans="1:12" ht="15.75" thickBot="1" x14ac:dyDescent="0.3">
      <c r="A25" s="60" t="s">
        <v>115</v>
      </c>
      <c r="B25" s="41">
        <v>2</v>
      </c>
      <c r="C25" s="41">
        <v>8</v>
      </c>
      <c r="D25" s="62">
        <f>D10/$C$10</f>
        <v>0.5</v>
      </c>
      <c r="E25" s="62">
        <f t="shared" ref="E25:L25" si="2">E10/$C$10</f>
        <v>0.5</v>
      </c>
      <c r="F25" s="62">
        <f t="shared" si="2"/>
        <v>1</v>
      </c>
      <c r="G25" s="62">
        <f t="shared" si="2"/>
        <v>0</v>
      </c>
      <c r="H25" s="62">
        <f t="shared" si="2"/>
        <v>0</v>
      </c>
      <c r="I25" s="62">
        <f t="shared" si="2"/>
        <v>0.625</v>
      </c>
      <c r="J25" s="62">
        <f t="shared" si="2"/>
        <v>0.375</v>
      </c>
      <c r="K25" s="62">
        <f t="shared" si="2"/>
        <v>0</v>
      </c>
      <c r="L25" s="62">
        <f t="shared" si="2"/>
        <v>0</v>
      </c>
    </row>
    <row r="26" spans="1:12" ht="15.75" thickBot="1" x14ac:dyDescent="0.3">
      <c r="A26" s="60" t="s">
        <v>118</v>
      </c>
      <c r="B26" s="41" t="s">
        <v>122</v>
      </c>
      <c r="C26" s="41">
        <v>57</v>
      </c>
      <c r="D26" s="62">
        <f>D11/$C$11</f>
        <v>0.57894736842105265</v>
      </c>
      <c r="E26" s="62">
        <f t="shared" ref="E26:L26" si="3">E11/$C$11</f>
        <v>0.42105263157894735</v>
      </c>
      <c r="F26" s="62">
        <f t="shared" si="3"/>
        <v>0.84210526315789469</v>
      </c>
      <c r="G26" s="62">
        <f t="shared" si="3"/>
        <v>0.15789473684210525</v>
      </c>
      <c r="H26" s="62">
        <f t="shared" si="3"/>
        <v>0</v>
      </c>
      <c r="I26" s="62">
        <f t="shared" si="3"/>
        <v>0.92982456140350878</v>
      </c>
      <c r="J26" s="62">
        <f t="shared" si="3"/>
        <v>7.0175438596491224E-2</v>
      </c>
      <c r="K26" s="62">
        <f t="shared" si="3"/>
        <v>0</v>
      </c>
      <c r="L26" s="62">
        <f t="shared" si="3"/>
        <v>0</v>
      </c>
    </row>
    <row r="27" spans="1:12" ht="15.75" thickBot="1" x14ac:dyDescent="0.3">
      <c r="A27" s="60" t="s">
        <v>117</v>
      </c>
      <c r="B27" s="38" t="s">
        <v>122</v>
      </c>
      <c r="C27" s="38">
        <v>70</v>
      </c>
      <c r="D27" s="57">
        <f>D12/$C$12</f>
        <v>0.38571428571428573</v>
      </c>
      <c r="E27" s="57">
        <f t="shared" ref="E27:L27" si="4">E12/$C$12</f>
        <v>0.61428571428571432</v>
      </c>
      <c r="F27" s="57">
        <f t="shared" si="4"/>
        <v>0.7857142857142857</v>
      </c>
      <c r="G27" s="57">
        <f t="shared" si="4"/>
        <v>0.18571428571428572</v>
      </c>
      <c r="H27" s="57">
        <f t="shared" si="4"/>
        <v>2.8571428571428571E-2</v>
      </c>
      <c r="I27" s="57">
        <f t="shared" si="4"/>
        <v>0.9285714285714286</v>
      </c>
      <c r="J27" s="57">
        <f t="shared" si="4"/>
        <v>7.1428571428571425E-2</v>
      </c>
      <c r="K27" s="57">
        <f t="shared" si="4"/>
        <v>0</v>
      </c>
      <c r="L27" s="57">
        <f t="shared" si="4"/>
        <v>0</v>
      </c>
    </row>
    <row r="28" spans="1:12" ht="15.75" thickBot="1" x14ac:dyDescent="0.3">
      <c r="A28" s="60" t="s">
        <v>13</v>
      </c>
      <c r="B28" s="41">
        <v>1</v>
      </c>
      <c r="C28" s="41">
        <v>1</v>
      </c>
      <c r="D28" s="62">
        <f>D13/$C$13</f>
        <v>0</v>
      </c>
      <c r="E28" s="62">
        <f t="shared" ref="E28:L28" si="5">E13/$C$13</f>
        <v>1</v>
      </c>
      <c r="F28" s="62">
        <f t="shared" si="5"/>
        <v>1</v>
      </c>
      <c r="G28" s="62">
        <f t="shared" si="5"/>
        <v>0</v>
      </c>
      <c r="H28" s="62">
        <f t="shared" si="5"/>
        <v>0</v>
      </c>
      <c r="I28" s="62">
        <f t="shared" si="5"/>
        <v>0</v>
      </c>
      <c r="J28" s="62">
        <f t="shared" si="5"/>
        <v>1</v>
      </c>
      <c r="K28" s="62">
        <f t="shared" si="5"/>
        <v>0</v>
      </c>
      <c r="L28" s="62">
        <f t="shared" si="5"/>
        <v>0</v>
      </c>
    </row>
    <row r="29" spans="1:12" ht="15.75" thickBot="1" x14ac:dyDescent="0.3">
      <c r="A29" s="92" t="s">
        <v>14</v>
      </c>
      <c r="B29" s="41">
        <v>1</v>
      </c>
      <c r="C29" s="41">
        <v>1</v>
      </c>
      <c r="D29" s="62">
        <f>D14/$C$14</f>
        <v>0</v>
      </c>
      <c r="E29" s="62">
        <f t="shared" ref="E29:L29" si="6">E14/$C$14</f>
        <v>1</v>
      </c>
      <c r="F29" s="62">
        <f t="shared" si="6"/>
        <v>1</v>
      </c>
      <c r="G29" s="62">
        <f t="shared" si="6"/>
        <v>0</v>
      </c>
      <c r="H29" s="62">
        <f t="shared" si="6"/>
        <v>0</v>
      </c>
      <c r="I29" s="62">
        <f t="shared" si="6"/>
        <v>0</v>
      </c>
      <c r="J29" s="62">
        <f t="shared" si="6"/>
        <v>0</v>
      </c>
      <c r="K29" s="62">
        <f t="shared" si="6"/>
        <v>1</v>
      </c>
      <c r="L29" s="62">
        <f t="shared" si="6"/>
        <v>0</v>
      </c>
    </row>
    <row r="30" spans="1:12" ht="15.75" thickBot="1" x14ac:dyDescent="0.3">
      <c r="A30" s="60" t="s">
        <v>77</v>
      </c>
      <c r="B30" s="41">
        <v>7</v>
      </c>
      <c r="C30" s="41">
        <f>SUM(C22:C29)</f>
        <v>160</v>
      </c>
      <c r="D30" s="62">
        <f>D15/$C$30</f>
        <v>0.47499999999999998</v>
      </c>
      <c r="E30" s="62">
        <f t="shared" ref="E30:L30" si="7">E15/$C$30</f>
        <v>0.52500000000000002</v>
      </c>
      <c r="F30" s="62">
        <f t="shared" si="7"/>
        <v>0.83750000000000002</v>
      </c>
      <c r="G30" s="62">
        <f>G15/$C$30</f>
        <v>0.14374999999999999</v>
      </c>
      <c r="H30" s="62">
        <f t="shared" si="7"/>
        <v>1.8749999999999999E-2</v>
      </c>
      <c r="I30" s="62">
        <f t="shared" si="7"/>
        <v>0.77500000000000002</v>
      </c>
      <c r="J30" s="62">
        <f t="shared" si="7"/>
        <v>0.20624999999999999</v>
      </c>
      <c r="K30" s="62">
        <f t="shared" si="7"/>
        <v>1.2500000000000001E-2</v>
      </c>
      <c r="L30" s="62">
        <f t="shared" si="7"/>
        <v>6.2500000000000003E-3</v>
      </c>
    </row>
    <row r="32" spans="1:12" x14ac:dyDescent="0.25">
      <c r="D32" s="14"/>
      <c r="E32" s="14"/>
      <c r="F32" s="14"/>
      <c r="G32" s="14"/>
      <c r="H32" s="14"/>
      <c r="I32" s="14"/>
      <c r="J32" s="14"/>
      <c r="K32" s="14"/>
      <c r="L32" s="14"/>
    </row>
  </sheetData>
  <mergeCells count="29">
    <mergeCell ref="H20:H21"/>
    <mergeCell ref="I20:I21"/>
    <mergeCell ref="J20:J21"/>
    <mergeCell ref="K20:K21"/>
    <mergeCell ref="L20:L21"/>
    <mergeCell ref="A20:A21"/>
    <mergeCell ref="D20:D21"/>
    <mergeCell ref="E20:E21"/>
    <mergeCell ref="F20:F21"/>
    <mergeCell ref="G20:G21"/>
    <mergeCell ref="A18:L18"/>
    <mergeCell ref="A19:C19"/>
    <mergeCell ref="D19:E19"/>
    <mergeCell ref="F19:H19"/>
    <mergeCell ref="I19:L19"/>
    <mergeCell ref="A3:L3"/>
    <mergeCell ref="A4:C4"/>
    <mergeCell ref="D4:E4"/>
    <mergeCell ref="F4:H4"/>
    <mergeCell ref="A5:A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28" workbookViewId="0">
      <selection activeCell="L46" sqref="L46"/>
    </sheetView>
  </sheetViews>
  <sheetFormatPr defaultRowHeight="15" x14ac:dyDescent="0.25"/>
  <cols>
    <col min="1" max="1" width="30.28515625" customWidth="1"/>
    <col min="2" max="2" width="14.85546875" customWidth="1"/>
    <col min="3" max="3" width="9.140625" style="14"/>
    <col min="5" max="5" width="9.140625" style="14"/>
    <col min="6" max="6" width="16.28515625" customWidth="1"/>
    <col min="7" max="7" width="9.140625" style="14"/>
    <col min="8" max="8" width="17.85546875" style="14" customWidth="1"/>
    <col min="9" max="9" width="12.7109375" style="14" customWidth="1"/>
    <col min="10" max="10" width="23" customWidth="1"/>
    <col min="11" max="11" width="9.140625" style="14"/>
    <col min="12" max="12" width="16.140625" customWidth="1"/>
    <col min="13" max="13" width="9.140625" style="14"/>
  </cols>
  <sheetData>
    <row r="1" spans="1:13" x14ac:dyDescent="0.25">
      <c r="A1" s="15" t="s">
        <v>58</v>
      </c>
      <c r="B1" s="75"/>
      <c r="C1" s="76"/>
      <c r="D1" s="75"/>
      <c r="E1" s="76"/>
      <c r="F1" s="75"/>
      <c r="G1" s="76"/>
      <c r="H1" s="76"/>
      <c r="I1" s="76"/>
      <c r="J1" s="75"/>
      <c r="K1" s="76"/>
      <c r="L1" s="75"/>
      <c r="M1" s="76"/>
    </row>
    <row r="2" spans="1:13" ht="15.75" thickBot="1" x14ac:dyDescent="0.3">
      <c r="A2" s="75"/>
      <c r="B2" s="75"/>
      <c r="C2" s="76"/>
      <c r="D2" s="75"/>
      <c r="E2" s="76"/>
      <c r="F2" s="75"/>
      <c r="G2" s="76"/>
      <c r="H2" s="76"/>
      <c r="I2" s="76"/>
      <c r="J2" s="75"/>
      <c r="K2" s="76"/>
      <c r="L2" s="75"/>
      <c r="M2" s="76"/>
    </row>
    <row r="3" spans="1:13" ht="32.25" customHeight="1" thickBot="1" x14ac:dyDescent="0.3">
      <c r="A3" s="120" t="s">
        <v>51</v>
      </c>
      <c r="B3" s="121" t="s">
        <v>52</v>
      </c>
      <c r="C3" s="129" t="s">
        <v>17</v>
      </c>
      <c r="D3" s="121" t="s">
        <v>53</v>
      </c>
      <c r="E3" s="129" t="s">
        <v>17</v>
      </c>
      <c r="F3" s="121" t="s">
        <v>54</v>
      </c>
      <c r="G3" s="129" t="s">
        <v>17</v>
      </c>
      <c r="H3" s="141" t="s">
        <v>133</v>
      </c>
      <c r="I3" s="129" t="s">
        <v>17</v>
      </c>
      <c r="J3" s="121" t="s">
        <v>56</v>
      </c>
      <c r="K3" s="129" t="s">
        <v>17</v>
      </c>
      <c r="L3" s="121" t="s">
        <v>57</v>
      </c>
      <c r="M3" s="75"/>
    </row>
    <row r="4" spans="1:13" ht="15.75" thickBot="1" x14ac:dyDescent="0.3">
      <c r="A4" s="35" t="s">
        <v>18</v>
      </c>
      <c r="B4" s="52">
        <v>48</v>
      </c>
      <c r="C4" s="128">
        <v>0.11650485436893204</v>
      </c>
      <c r="D4" s="52">
        <v>183</v>
      </c>
      <c r="E4" s="128">
        <v>0.44417475728155342</v>
      </c>
      <c r="F4" s="52">
        <v>167</v>
      </c>
      <c r="G4" s="128">
        <v>0.4053398058252427</v>
      </c>
      <c r="H4" s="52">
        <v>14</v>
      </c>
      <c r="I4" s="128">
        <v>3.3980582524271843E-2</v>
      </c>
      <c r="J4" s="52">
        <v>0</v>
      </c>
      <c r="K4" s="128">
        <v>0</v>
      </c>
      <c r="L4" s="52">
        <v>412</v>
      </c>
      <c r="M4" s="75"/>
    </row>
    <row r="5" spans="1:13" ht="15.75" thickBot="1" x14ac:dyDescent="0.3">
      <c r="A5" s="35" t="s">
        <v>15</v>
      </c>
      <c r="B5" s="52">
        <v>35</v>
      </c>
      <c r="C5" s="128">
        <v>0.10479041916167664</v>
      </c>
      <c r="D5" s="52">
        <v>176</v>
      </c>
      <c r="E5" s="128">
        <v>0.52694610778443118</v>
      </c>
      <c r="F5" s="52">
        <v>114</v>
      </c>
      <c r="G5" s="128">
        <v>0.3413173652694611</v>
      </c>
      <c r="H5" s="52">
        <v>8</v>
      </c>
      <c r="I5" s="128">
        <v>2.3952095808383235E-2</v>
      </c>
      <c r="J5" s="52">
        <v>1</v>
      </c>
      <c r="K5" s="128">
        <v>2.9940119760479044E-3</v>
      </c>
      <c r="L5" s="52">
        <v>334</v>
      </c>
      <c r="M5" s="75"/>
    </row>
    <row r="6" spans="1:13" ht="15.75" thickBot="1" x14ac:dyDescent="0.3">
      <c r="A6" s="35" t="s">
        <v>77</v>
      </c>
      <c r="B6" s="52">
        <v>83</v>
      </c>
      <c r="C6" s="128">
        <v>0.11126005361930295</v>
      </c>
      <c r="D6" s="52">
        <v>359</v>
      </c>
      <c r="E6" s="128">
        <v>0.48123324396782841</v>
      </c>
      <c r="F6" s="52">
        <v>281</v>
      </c>
      <c r="G6" s="128">
        <v>0.37667560321715815</v>
      </c>
      <c r="H6" s="52">
        <v>22</v>
      </c>
      <c r="I6" s="128">
        <v>2.9490616621983913E-2</v>
      </c>
      <c r="J6" s="52">
        <v>1</v>
      </c>
      <c r="K6" s="128">
        <v>1.3404825737265416E-3</v>
      </c>
      <c r="L6" s="52">
        <v>746</v>
      </c>
      <c r="M6" s="75"/>
    </row>
    <row r="7" spans="1:13" ht="15.75" thickBot="1" x14ac:dyDescent="0.3">
      <c r="A7" s="75"/>
      <c r="B7" s="130"/>
      <c r="C7" s="131"/>
      <c r="D7" s="130"/>
      <c r="E7" s="131"/>
      <c r="F7" s="130"/>
      <c r="G7" s="131"/>
      <c r="H7" s="130"/>
      <c r="I7" s="131"/>
      <c r="J7" s="130"/>
      <c r="K7" s="131"/>
      <c r="L7" s="130"/>
      <c r="M7" s="75"/>
    </row>
    <row r="8" spans="1:13" ht="30.75" thickBot="1" x14ac:dyDescent="0.3">
      <c r="A8" s="120" t="s">
        <v>59</v>
      </c>
      <c r="B8" s="121" t="s">
        <v>52</v>
      </c>
      <c r="C8" s="129" t="s">
        <v>17</v>
      </c>
      <c r="D8" s="121" t="s">
        <v>53</v>
      </c>
      <c r="E8" s="129" t="s">
        <v>17</v>
      </c>
      <c r="F8" s="121" t="s">
        <v>54</v>
      </c>
      <c r="G8" s="129" t="s">
        <v>17</v>
      </c>
      <c r="H8" s="141" t="s">
        <v>133</v>
      </c>
      <c r="I8" s="129" t="s">
        <v>17</v>
      </c>
      <c r="J8" s="121" t="s">
        <v>56</v>
      </c>
      <c r="K8" s="129" t="s">
        <v>17</v>
      </c>
      <c r="L8" s="121" t="s">
        <v>57</v>
      </c>
      <c r="M8" s="75"/>
    </row>
    <row r="9" spans="1:13" ht="15.75" thickBot="1" x14ac:dyDescent="0.3">
      <c r="A9" s="35" t="s">
        <v>42</v>
      </c>
      <c r="B9" s="52">
        <v>75</v>
      </c>
      <c r="C9" s="128">
        <v>0.11773940345368916</v>
      </c>
      <c r="D9" s="52">
        <v>315</v>
      </c>
      <c r="E9" s="128">
        <v>0.49450549450549453</v>
      </c>
      <c r="F9" s="52">
        <v>228</v>
      </c>
      <c r="G9" s="128">
        <v>0.35792778649921508</v>
      </c>
      <c r="H9" s="52">
        <v>18</v>
      </c>
      <c r="I9" s="128">
        <v>2.8257456828885402E-2</v>
      </c>
      <c r="J9" s="52">
        <v>1</v>
      </c>
      <c r="K9" s="128">
        <v>1.5698587127158557E-3</v>
      </c>
      <c r="L9" s="52">
        <v>637</v>
      </c>
      <c r="M9" s="75"/>
    </row>
    <row r="10" spans="1:13" ht="15.75" thickBot="1" x14ac:dyDescent="0.3">
      <c r="A10" s="35" t="s">
        <v>60</v>
      </c>
      <c r="B10" s="52">
        <v>8</v>
      </c>
      <c r="C10" s="128">
        <v>7.3394495412844041E-2</v>
      </c>
      <c r="D10" s="52">
        <v>44</v>
      </c>
      <c r="E10" s="128">
        <v>0.40366972477064222</v>
      </c>
      <c r="F10" s="52">
        <v>53</v>
      </c>
      <c r="G10" s="128">
        <v>0.48623853211009177</v>
      </c>
      <c r="H10" s="52">
        <v>4</v>
      </c>
      <c r="I10" s="128">
        <v>3.669724770642202E-2</v>
      </c>
      <c r="J10" s="52">
        <v>0</v>
      </c>
      <c r="K10" s="128">
        <v>0</v>
      </c>
      <c r="L10" s="52">
        <v>109</v>
      </c>
      <c r="M10" s="75"/>
    </row>
    <row r="11" spans="1:13" ht="15.75" thickBot="1" x14ac:dyDescent="0.3">
      <c r="A11" s="12" t="s">
        <v>77</v>
      </c>
      <c r="B11" s="50">
        <v>83</v>
      </c>
      <c r="C11" s="93">
        <v>0.11126005361930295</v>
      </c>
      <c r="D11" s="50">
        <v>359</v>
      </c>
      <c r="E11" s="93">
        <v>0.48123324396782841</v>
      </c>
      <c r="F11" s="50">
        <v>281</v>
      </c>
      <c r="G11" s="93">
        <v>0.37667560321715815</v>
      </c>
      <c r="H11" s="50">
        <v>22</v>
      </c>
      <c r="I11" s="93">
        <v>2.9490616621983913E-2</v>
      </c>
      <c r="J11" s="50">
        <v>1</v>
      </c>
      <c r="K11" s="93">
        <v>1.3404825737265416E-3</v>
      </c>
      <c r="L11" s="50">
        <v>746</v>
      </c>
      <c r="M11" s="75"/>
    </row>
    <row r="12" spans="1:13" ht="15.75" thickBot="1" x14ac:dyDescent="0.3">
      <c r="A12" s="77"/>
      <c r="B12" s="132"/>
      <c r="C12" s="133"/>
      <c r="D12" s="132"/>
      <c r="E12" s="133"/>
      <c r="F12" s="132"/>
      <c r="G12" s="133"/>
      <c r="H12" s="132"/>
      <c r="I12" s="133"/>
      <c r="J12" s="132"/>
      <c r="K12" s="133"/>
      <c r="L12" s="132"/>
      <c r="M12" s="75"/>
    </row>
    <row r="13" spans="1:13" ht="30.75" thickBot="1" x14ac:dyDescent="0.3">
      <c r="A13" s="120" t="s">
        <v>61</v>
      </c>
      <c r="B13" s="121" t="s">
        <v>52</v>
      </c>
      <c r="C13" s="129" t="s">
        <v>17</v>
      </c>
      <c r="D13" s="121" t="s">
        <v>53</v>
      </c>
      <c r="E13" s="129" t="s">
        <v>17</v>
      </c>
      <c r="F13" s="121" t="s">
        <v>54</v>
      </c>
      <c r="G13" s="129" t="s">
        <v>17</v>
      </c>
      <c r="H13" s="141" t="s">
        <v>133</v>
      </c>
      <c r="I13" s="129" t="s">
        <v>17</v>
      </c>
      <c r="J13" s="121" t="s">
        <v>56</v>
      </c>
      <c r="K13" s="129" t="s">
        <v>17</v>
      </c>
      <c r="L13" s="121" t="s">
        <v>57</v>
      </c>
      <c r="M13" s="75"/>
    </row>
    <row r="14" spans="1:13" ht="15.75" thickBot="1" x14ac:dyDescent="0.3">
      <c r="A14" s="12" t="s">
        <v>62</v>
      </c>
      <c r="B14" s="50">
        <v>21</v>
      </c>
      <c r="C14" s="62">
        <v>8.2352941176470587E-2</v>
      </c>
      <c r="D14" s="41">
        <v>139</v>
      </c>
      <c r="E14" s="93">
        <v>0.54509803921568623</v>
      </c>
      <c r="F14" s="50">
        <v>88</v>
      </c>
      <c r="G14" s="93">
        <v>0.34509803921568627</v>
      </c>
      <c r="H14" s="50">
        <v>7</v>
      </c>
      <c r="I14" s="93">
        <v>2.7450980392156862E-2</v>
      </c>
      <c r="J14" s="50">
        <v>0</v>
      </c>
      <c r="K14" s="93">
        <v>0</v>
      </c>
      <c r="L14" s="50">
        <v>255</v>
      </c>
      <c r="M14" s="75"/>
    </row>
    <row r="15" spans="1:13" ht="15.75" thickBot="1" x14ac:dyDescent="0.3">
      <c r="A15" s="12" t="s">
        <v>63</v>
      </c>
      <c r="B15" s="41">
        <v>57</v>
      </c>
      <c r="C15" s="62">
        <v>0.14039408866995073</v>
      </c>
      <c r="D15" s="41">
        <v>191</v>
      </c>
      <c r="E15" s="93">
        <v>0.47044334975369456</v>
      </c>
      <c r="F15" s="50">
        <v>149</v>
      </c>
      <c r="G15" s="93">
        <v>0.36699507389162561</v>
      </c>
      <c r="H15" s="50">
        <v>8</v>
      </c>
      <c r="I15" s="93">
        <v>1.9704433497536946E-2</v>
      </c>
      <c r="J15" s="50">
        <v>1</v>
      </c>
      <c r="K15" s="93">
        <v>2.4630541871921183E-3</v>
      </c>
      <c r="L15" s="50">
        <v>406</v>
      </c>
      <c r="M15" s="75"/>
    </row>
    <row r="16" spans="1:13" ht="15.75" thickBot="1" x14ac:dyDescent="0.3">
      <c r="A16" s="12" t="s">
        <v>64</v>
      </c>
      <c r="B16" s="134">
        <v>5</v>
      </c>
      <c r="C16" s="135">
        <v>5.8823529411764705E-2</v>
      </c>
      <c r="D16" s="136">
        <v>29</v>
      </c>
      <c r="E16" s="93">
        <v>0.3411764705882353</v>
      </c>
      <c r="F16" s="50">
        <v>44</v>
      </c>
      <c r="G16" s="93">
        <v>0.51764705882352946</v>
      </c>
      <c r="H16" s="50">
        <v>7</v>
      </c>
      <c r="I16" s="93">
        <v>8.2352941176470587E-2</v>
      </c>
      <c r="J16" s="50">
        <v>0</v>
      </c>
      <c r="K16" s="93">
        <v>0</v>
      </c>
      <c r="L16" s="50">
        <v>85</v>
      </c>
      <c r="M16" s="75"/>
    </row>
    <row r="17" spans="1:19" ht="15.75" thickBot="1" x14ac:dyDescent="0.3">
      <c r="A17" s="12" t="s">
        <v>77</v>
      </c>
      <c r="B17" s="134">
        <v>83</v>
      </c>
      <c r="C17" s="135">
        <v>0.11126005361930295</v>
      </c>
      <c r="D17" s="137">
        <v>359</v>
      </c>
      <c r="E17" s="93">
        <v>0.48123324396782841</v>
      </c>
      <c r="F17" s="50">
        <v>281</v>
      </c>
      <c r="G17" s="93">
        <v>0.37667560321715815</v>
      </c>
      <c r="H17" s="50">
        <v>22</v>
      </c>
      <c r="I17" s="93">
        <v>2.9490616621983913E-2</v>
      </c>
      <c r="J17" s="50">
        <v>1</v>
      </c>
      <c r="K17" s="93">
        <v>1.3404825737265416E-3</v>
      </c>
      <c r="L17" s="50">
        <v>746</v>
      </c>
      <c r="M17" s="75"/>
    </row>
    <row r="18" spans="1:19" ht="15.75" thickBot="1" x14ac:dyDescent="0.3">
      <c r="A18" s="77"/>
      <c r="B18" s="132"/>
      <c r="C18" s="133"/>
      <c r="D18" s="132"/>
      <c r="E18" s="133"/>
      <c r="F18" s="132"/>
      <c r="G18" s="133"/>
      <c r="H18" s="132"/>
      <c r="I18" s="133"/>
      <c r="J18" s="132"/>
      <c r="K18" s="133"/>
      <c r="L18" s="132"/>
      <c r="M18" s="75"/>
    </row>
    <row r="19" spans="1:19" ht="30.75" thickBot="1" x14ac:dyDescent="0.3">
      <c r="A19" s="120" t="s">
        <v>65</v>
      </c>
      <c r="B19" s="121" t="s">
        <v>52</v>
      </c>
      <c r="C19" s="129" t="s">
        <v>17</v>
      </c>
      <c r="D19" s="121" t="s">
        <v>53</v>
      </c>
      <c r="E19" s="129" t="s">
        <v>17</v>
      </c>
      <c r="F19" s="121" t="s">
        <v>54</v>
      </c>
      <c r="G19" s="129" t="s">
        <v>17</v>
      </c>
      <c r="H19" s="141" t="s">
        <v>133</v>
      </c>
      <c r="I19" s="129" t="s">
        <v>17</v>
      </c>
      <c r="J19" s="121" t="s">
        <v>56</v>
      </c>
      <c r="K19" s="129" t="s">
        <v>17</v>
      </c>
      <c r="L19" s="121" t="s">
        <v>57</v>
      </c>
      <c r="M19" s="75"/>
    </row>
    <row r="20" spans="1:19" ht="15.75" thickBot="1" x14ac:dyDescent="0.3">
      <c r="A20" s="12" t="s">
        <v>66</v>
      </c>
      <c r="B20" s="50">
        <v>78</v>
      </c>
      <c r="C20" s="93">
        <v>0.11746987951807229</v>
      </c>
      <c r="D20" s="50">
        <v>327</v>
      </c>
      <c r="E20" s="93">
        <v>0.49246987951807231</v>
      </c>
      <c r="F20" s="50">
        <v>241</v>
      </c>
      <c r="G20" s="93">
        <v>0.36295180722891568</v>
      </c>
      <c r="H20" s="50">
        <v>18</v>
      </c>
      <c r="I20" s="93">
        <v>2.710843373493976E-2</v>
      </c>
      <c r="J20" s="50">
        <v>0</v>
      </c>
      <c r="K20" s="93">
        <v>0</v>
      </c>
      <c r="L20" s="50">
        <v>664</v>
      </c>
      <c r="M20" s="75"/>
    </row>
    <row r="21" spans="1:19" ht="15.75" thickBot="1" x14ac:dyDescent="0.3">
      <c r="A21" s="12" t="s">
        <v>67</v>
      </c>
      <c r="B21" s="50">
        <v>5</v>
      </c>
      <c r="C21" s="93">
        <v>6.097560975609756E-2</v>
      </c>
      <c r="D21" s="50">
        <v>32</v>
      </c>
      <c r="E21" s="93">
        <v>0.3902439024390244</v>
      </c>
      <c r="F21" s="50">
        <v>40</v>
      </c>
      <c r="G21" s="93">
        <v>0.48780487804878048</v>
      </c>
      <c r="H21" s="50">
        <v>4</v>
      </c>
      <c r="I21" s="93">
        <v>4.878048780487805E-2</v>
      </c>
      <c r="J21" s="50">
        <v>1</v>
      </c>
      <c r="K21" s="93">
        <v>1.2195121951219513E-2</v>
      </c>
      <c r="L21" s="50">
        <v>82</v>
      </c>
      <c r="M21" s="75"/>
    </row>
    <row r="22" spans="1:19" ht="15.75" thickBot="1" x14ac:dyDescent="0.3">
      <c r="A22" s="12" t="s">
        <v>77</v>
      </c>
      <c r="B22" s="50">
        <v>83</v>
      </c>
      <c r="C22" s="93">
        <v>0.11126005361930295</v>
      </c>
      <c r="D22" s="50">
        <v>359</v>
      </c>
      <c r="E22" s="93">
        <v>0.48123324396782841</v>
      </c>
      <c r="F22" s="50">
        <v>281</v>
      </c>
      <c r="G22" s="93">
        <v>0.37667560321715815</v>
      </c>
      <c r="H22" s="50">
        <v>22</v>
      </c>
      <c r="I22" s="93">
        <v>2.9490616621983913E-2</v>
      </c>
      <c r="J22" s="50">
        <v>1</v>
      </c>
      <c r="K22" s="93">
        <v>1.3404825737265416E-3</v>
      </c>
      <c r="L22" s="50">
        <v>746</v>
      </c>
      <c r="M22" s="75"/>
    </row>
    <row r="23" spans="1:19" x14ac:dyDescent="0.25">
      <c r="A23" s="75"/>
      <c r="B23" s="75"/>
      <c r="C23" s="76"/>
      <c r="D23" s="75"/>
      <c r="E23" s="76"/>
      <c r="F23" s="75"/>
      <c r="G23" s="76"/>
      <c r="H23" s="76"/>
      <c r="I23" s="76"/>
      <c r="J23" s="75"/>
      <c r="K23" s="76"/>
      <c r="L23" s="75"/>
      <c r="M23" s="76"/>
    </row>
    <row r="24" spans="1:19" x14ac:dyDescent="0.25">
      <c r="A24" s="13" t="s">
        <v>108</v>
      </c>
      <c r="B24" s="75"/>
      <c r="C24" s="76"/>
      <c r="D24" s="75"/>
      <c r="E24" s="76"/>
      <c r="F24" s="75"/>
      <c r="G24" s="76"/>
      <c r="H24" s="76"/>
      <c r="I24" s="76"/>
      <c r="J24" s="75"/>
      <c r="K24" s="76"/>
      <c r="L24" s="75"/>
      <c r="M24" s="76"/>
    </row>
    <row r="25" spans="1:19" ht="15.75" thickBot="1" x14ac:dyDescent="0.3">
      <c r="A25" s="75"/>
      <c r="B25" s="75"/>
      <c r="C25" s="76"/>
      <c r="D25" s="75"/>
      <c r="E25" s="76"/>
      <c r="F25" s="75"/>
      <c r="G25" s="76"/>
      <c r="H25" s="76"/>
      <c r="I25" s="76"/>
      <c r="J25" s="75"/>
      <c r="K25" s="76"/>
      <c r="L25" s="75"/>
      <c r="M25" s="76"/>
    </row>
    <row r="26" spans="1:19" ht="15.75" thickBot="1" x14ac:dyDescent="0.3">
      <c r="A26" s="123" t="s">
        <v>52</v>
      </c>
      <c r="B26" s="124" t="s">
        <v>68</v>
      </c>
      <c r="C26" s="75"/>
      <c r="D26" s="76"/>
      <c r="E26" s="75"/>
      <c r="F26" s="76"/>
      <c r="G26" s="75"/>
      <c r="H26" s="75"/>
      <c r="I26" s="75"/>
      <c r="J26" s="76"/>
      <c r="K26" s="75"/>
      <c r="L26" s="76"/>
      <c r="M26" s="75"/>
    </row>
    <row r="27" spans="1:19" ht="15.75" thickBot="1" x14ac:dyDescent="0.3">
      <c r="A27" s="123" t="s">
        <v>53</v>
      </c>
      <c r="B27" s="124" t="s">
        <v>69</v>
      </c>
      <c r="C27" s="75"/>
      <c r="D27" s="76"/>
      <c r="E27" s="75"/>
      <c r="F27" s="76"/>
      <c r="G27" s="75"/>
      <c r="H27" s="75"/>
      <c r="I27" s="75"/>
      <c r="J27" s="76"/>
      <c r="K27" s="75"/>
      <c r="L27" s="76"/>
      <c r="M27" s="75"/>
    </row>
    <row r="28" spans="1:19" ht="15.75" thickBot="1" x14ac:dyDescent="0.3">
      <c r="A28" s="123" t="s">
        <v>54</v>
      </c>
      <c r="B28" s="124" t="s">
        <v>70</v>
      </c>
      <c r="C28" s="75"/>
      <c r="D28" s="76"/>
      <c r="E28" s="75"/>
      <c r="F28" s="76"/>
      <c r="G28" s="75"/>
      <c r="H28" s="75"/>
      <c r="I28" s="75"/>
      <c r="J28" s="76"/>
      <c r="K28" s="75"/>
      <c r="L28" s="76"/>
      <c r="M28" s="75"/>
    </row>
    <row r="29" spans="1:19" ht="15.75" thickBot="1" x14ac:dyDescent="0.3">
      <c r="A29" s="123" t="s">
        <v>55</v>
      </c>
      <c r="B29" s="124" t="s">
        <v>71</v>
      </c>
      <c r="C29" s="75"/>
      <c r="D29" s="76"/>
      <c r="E29" s="75"/>
      <c r="F29" s="76"/>
      <c r="G29" s="75"/>
      <c r="H29" s="75"/>
      <c r="I29" s="75"/>
      <c r="J29" s="76"/>
      <c r="K29" s="75"/>
      <c r="L29" s="76"/>
      <c r="M29" s="75"/>
    </row>
    <row r="30" spans="1:19" ht="15.75" thickBot="1" x14ac:dyDescent="0.3">
      <c r="A30" s="123" t="s">
        <v>56</v>
      </c>
      <c r="B30" s="125" t="s">
        <v>72</v>
      </c>
      <c r="C30" s="75"/>
      <c r="D30" s="76"/>
      <c r="E30" s="75"/>
      <c r="F30" s="76"/>
      <c r="G30" s="75"/>
      <c r="H30" s="75"/>
      <c r="I30" s="75"/>
      <c r="J30" s="76"/>
      <c r="K30" s="75"/>
      <c r="L30" s="76"/>
      <c r="M30" s="75"/>
    </row>
    <row r="31" spans="1:19" x14ac:dyDescent="0.25">
      <c r="A31" s="75"/>
      <c r="B31" s="75"/>
      <c r="C31" s="76"/>
      <c r="D31" s="75"/>
      <c r="E31" s="76"/>
      <c r="F31" s="75"/>
      <c r="G31" s="76"/>
      <c r="H31" s="76"/>
      <c r="I31" s="76"/>
      <c r="J31" s="75"/>
      <c r="K31" s="76"/>
      <c r="L31" s="80"/>
      <c r="M31" s="81"/>
      <c r="N31" s="69"/>
      <c r="O31" s="69"/>
      <c r="P31" s="69"/>
      <c r="Q31" s="69"/>
      <c r="R31" s="69"/>
      <c r="S31" s="69"/>
    </row>
    <row r="32" spans="1:19" x14ac:dyDescent="0.25">
      <c r="A32" s="16" t="s">
        <v>73</v>
      </c>
      <c r="B32" s="75"/>
      <c r="C32" s="76"/>
      <c r="D32" s="75"/>
      <c r="E32" s="76"/>
      <c r="F32" s="75"/>
      <c r="G32" s="76"/>
      <c r="H32" s="76"/>
      <c r="I32" s="76"/>
      <c r="J32" s="75"/>
      <c r="K32" s="76"/>
      <c r="L32" s="81"/>
      <c r="M32" s="81"/>
      <c r="N32" s="69"/>
      <c r="O32" s="69"/>
      <c r="P32" s="69"/>
      <c r="Q32" s="69"/>
      <c r="R32" s="69"/>
      <c r="S32" s="69"/>
    </row>
    <row r="33" spans="1:20" ht="15.75" thickBot="1" x14ac:dyDescent="0.3">
      <c r="A33" s="75"/>
      <c r="B33" s="75"/>
      <c r="C33" s="76"/>
      <c r="D33" s="75"/>
      <c r="E33" s="76"/>
      <c r="F33" s="75"/>
      <c r="G33" s="76"/>
      <c r="H33" s="76"/>
      <c r="I33" s="76"/>
      <c r="J33" s="75"/>
      <c r="K33" s="76"/>
      <c r="L33" s="81"/>
      <c r="M33" s="81"/>
      <c r="N33" s="69"/>
      <c r="O33" s="69"/>
      <c r="P33" s="69"/>
      <c r="Q33" s="69"/>
      <c r="R33" s="69"/>
      <c r="S33" s="69"/>
    </row>
    <row r="34" spans="1:20" ht="30.75" thickBot="1" x14ac:dyDescent="0.3">
      <c r="A34" s="120" t="s">
        <v>74</v>
      </c>
      <c r="B34" s="121" t="s">
        <v>75</v>
      </c>
      <c r="C34" s="129" t="s">
        <v>17</v>
      </c>
      <c r="D34" s="121" t="s">
        <v>76</v>
      </c>
      <c r="E34" s="129" t="s">
        <v>17</v>
      </c>
      <c r="F34" s="141" t="s">
        <v>134</v>
      </c>
      <c r="G34" s="129" t="s">
        <v>17</v>
      </c>
      <c r="H34" s="129" t="s">
        <v>130</v>
      </c>
      <c r="I34" s="129" t="s">
        <v>17</v>
      </c>
      <c r="J34" s="121" t="s">
        <v>57</v>
      </c>
      <c r="K34" s="75"/>
      <c r="L34" s="81"/>
      <c r="M34" s="81"/>
      <c r="N34" s="69"/>
      <c r="O34" s="69"/>
      <c r="P34" s="69"/>
      <c r="Q34" s="69"/>
      <c r="R34" s="69"/>
      <c r="S34" s="69"/>
      <c r="T34" s="1"/>
    </row>
    <row r="35" spans="1:20" ht="15.75" thickBot="1" x14ac:dyDescent="0.3">
      <c r="A35" s="35" t="s">
        <v>18</v>
      </c>
      <c r="B35" s="52">
        <v>32</v>
      </c>
      <c r="C35" s="128">
        <f>B35/J35</f>
        <v>7.7669902912621352E-2</v>
      </c>
      <c r="D35" s="52">
        <v>83</v>
      </c>
      <c r="E35" s="128">
        <f>D35/J35</f>
        <v>0.20145631067961164</v>
      </c>
      <c r="F35" s="52">
        <v>201</v>
      </c>
      <c r="G35" s="128">
        <f>F35/J35</f>
        <v>0.48786407766990292</v>
      </c>
      <c r="H35" s="138">
        <v>96</v>
      </c>
      <c r="I35" s="128">
        <f>H35/J35</f>
        <v>0.23300970873786409</v>
      </c>
      <c r="J35" s="52">
        <v>412</v>
      </c>
      <c r="K35" s="75"/>
      <c r="L35" s="82"/>
      <c r="M35" s="83"/>
      <c r="N35" s="71"/>
      <c r="O35" s="70"/>
      <c r="P35" s="71"/>
      <c r="Q35" s="70"/>
      <c r="R35" s="71"/>
      <c r="S35" s="69"/>
      <c r="T35" s="1"/>
    </row>
    <row r="36" spans="1:20" ht="15.75" thickBot="1" x14ac:dyDescent="0.3">
      <c r="A36" s="35" t="s">
        <v>15</v>
      </c>
      <c r="B36" s="52">
        <v>33</v>
      </c>
      <c r="C36" s="128">
        <f>B36/J36</f>
        <v>9.880239520958084E-2</v>
      </c>
      <c r="D36" s="52">
        <v>73</v>
      </c>
      <c r="E36" s="128">
        <f>D36/J36</f>
        <v>0.21856287425149701</v>
      </c>
      <c r="F36" s="52">
        <v>150</v>
      </c>
      <c r="G36" s="128">
        <f>F36/J36</f>
        <v>0.44910179640718562</v>
      </c>
      <c r="H36" s="138">
        <v>78</v>
      </c>
      <c r="I36" s="128">
        <f>H36/J36</f>
        <v>0.23353293413173654</v>
      </c>
      <c r="J36" s="52">
        <v>334</v>
      </c>
      <c r="K36" s="75"/>
      <c r="L36" s="82"/>
      <c r="M36" s="83"/>
      <c r="N36" s="71"/>
      <c r="O36" s="70"/>
      <c r="P36" s="71"/>
      <c r="Q36" s="70"/>
      <c r="R36" s="71"/>
      <c r="S36" s="69"/>
      <c r="T36" s="1"/>
    </row>
    <row r="37" spans="1:20" ht="15.75" thickBot="1" x14ac:dyDescent="0.3">
      <c r="A37" s="35" t="s">
        <v>77</v>
      </c>
      <c r="B37" s="52">
        <f t="shared" ref="B37:F37" si="0">SUM(B35:B36)</f>
        <v>65</v>
      </c>
      <c r="C37" s="128">
        <f>B37/J37</f>
        <v>8.7131367292225204E-2</v>
      </c>
      <c r="D37" s="52">
        <f t="shared" si="0"/>
        <v>156</v>
      </c>
      <c r="E37" s="128">
        <f>D37/J37</f>
        <v>0.20911528150134048</v>
      </c>
      <c r="F37" s="52">
        <f t="shared" si="0"/>
        <v>351</v>
      </c>
      <c r="G37" s="128">
        <f>F37/J37</f>
        <v>0.47050938337801607</v>
      </c>
      <c r="H37" s="138">
        <v>174</v>
      </c>
      <c r="I37" s="128">
        <f>H37/J37</f>
        <v>0.23324396782841822</v>
      </c>
      <c r="J37" s="52">
        <v>746</v>
      </c>
      <c r="K37" s="75"/>
      <c r="L37" s="82"/>
      <c r="M37" s="83"/>
      <c r="N37" s="71"/>
      <c r="O37" s="70"/>
      <c r="P37" s="71"/>
      <c r="Q37" s="70"/>
      <c r="R37" s="71"/>
      <c r="S37" s="69"/>
      <c r="T37" s="1"/>
    </row>
    <row r="38" spans="1:20" ht="15.75" thickBot="1" x14ac:dyDescent="0.3">
      <c r="A38" s="75"/>
      <c r="B38" s="130"/>
      <c r="C38" s="131"/>
      <c r="D38" s="130"/>
      <c r="E38" s="131"/>
      <c r="F38" s="130"/>
      <c r="G38" s="131"/>
      <c r="H38" s="131"/>
      <c r="I38" s="131"/>
      <c r="J38" s="130"/>
      <c r="K38" s="75"/>
      <c r="L38" s="82"/>
      <c r="M38" s="83"/>
      <c r="N38" s="71"/>
      <c r="O38" s="70"/>
      <c r="P38" s="71"/>
      <c r="Q38" s="70"/>
      <c r="R38" s="71"/>
      <c r="S38" s="69"/>
      <c r="T38" s="1"/>
    </row>
    <row r="39" spans="1:20" ht="30.75" thickBot="1" x14ac:dyDescent="0.3">
      <c r="A39" s="120" t="s">
        <v>78</v>
      </c>
      <c r="B39" s="121" t="s">
        <v>75</v>
      </c>
      <c r="C39" s="129" t="s">
        <v>17</v>
      </c>
      <c r="D39" s="121" t="s">
        <v>76</v>
      </c>
      <c r="E39" s="129" t="s">
        <v>17</v>
      </c>
      <c r="F39" s="141" t="s">
        <v>134</v>
      </c>
      <c r="G39" s="129" t="s">
        <v>17</v>
      </c>
      <c r="H39" s="129" t="s">
        <v>130</v>
      </c>
      <c r="I39" s="129" t="s">
        <v>17</v>
      </c>
      <c r="J39" s="121" t="s">
        <v>57</v>
      </c>
      <c r="K39" s="75"/>
      <c r="L39" s="82"/>
      <c r="M39" s="83"/>
      <c r="N39" s="71"/>
      <c r="O39" s="70"/>
      <c r="P39" s="71"/>
      <c r="Q39" s="70"/>
      <c r="R39" s="71"/>
      <c r="S39" s="69"/>
      <c r="T39" s="68"/>
    </row>
    <row r="40" spans="1:20" ht="15.75" thickBot="1" x14ac:dyDescent="0.3">
      <c r="A40" s="35" t="s">
        <v>42</v>
      </c>
      <c r="B40" s="52">
        <v>60</v>
      </c>
      <c r="C40" s="128">
        <f>B40/J40</f>
        <v>9.4191522762951341E-2</v>
      </c>
      <c r="D40" s="52">
        <v>138</v>
      </c>
      <c r="E40" s="128">
        <f>D40/J40</f>
        <v>0.21664050235478807</v>
      </c>
      <c r="F40" s="52">
        <v>299</v>
      </c>
      <c r="G40" s="128">
        <f>F40/J40</f>
        <v>0.46938775510204084</v>
      </c>
      <c r="H40" s="138">
        <v>140</v>
      </c>
      <c r="I40" s="128">
        <f>H40/J40</f>
        <v>0.21978021978021978</v>
      </c>
      <c r="J40" s="138">
        <f>SUM(B40,D40,F40,H40)</f>
        <v>637</v>
      </c>
      <c r="K40" s="75"/>
      <c r="L40" s="84"/>
      <c r="M40" s="85"/>
      <c r="N40" s="72"/>
      <c r="O40" s="72"/>
      <c r="P40" s="72"/>
      <c r="Q40" s="72"/>
      <c r="R40" s="72"/>
      <c r="S40" s="72"/>
      <c r="T40" s="72"/>
    </row>
    <row r="41" spans="1:20" ht="15.75" thickBot="1" x14ac:dyDescent="0.3">
      <c r="A41" s="35" t="s">
        <v>60</v>
      </c>
      <c r="B41" s="52">
        <v>5</v>
      </c>
      <c r="C41" s="128">
        <f>B41/J41</f>
        <v>4.5871559633027525E-2</v>
      </c>
      <c r="D41" s="52">
        <v>18</v>
      </c>
      <c r="E41" s="128">
        <f>D41/J41</f>
        <v>0.16513761467889909</v>
      </c>
      <c r="F41" s="52">
        <v>52</v>
      </c>
      <c r="G41" s="128">
        <f>F41/J41</f>
        <v>0.47706422018348627</v>
      </c>
      <c r="H41" s="138">
        <v>34</v>
      </c>
      <c r="I41" s="128">
        <f>H41/J41</f>
        <v>0.31192660550458717</v>
      </c>
      <c r="J41" s="52">
        <v>109</v>
      </c>
      <c r="K41" s="75"/>
      <c r="L41" s="85"/>
      <c r="M41" s="85"/>
      <c r="N41" s="72"/>
      <c r="O41" s="72"/>
      <c r="P41" s="72"/>
      <c r="Q41" s="72"/>
      <c r="R41" s="72"/>
      <c r="S41" s="72"/>
      <c r="T41" s="72"/>
    </row>
    <row r="42" spans="1:20" ht="15.75" thickBot="1" x14ac:dyDescent="0.3">
      <c r="A42" s="35" t="s">
        <v>77</v>
      </c>
      <c r="B42" s="52">
        <f t="shared" ref="B42:F42" si="1">SUM(B40:B41)</f>
        <v>65</v>
      </c>
      <c r="C42" s="128">
        <f>B42/J42</f>
        <v>8.7131367292225204E-2</v>
      </c>
      <c r="D42" s="52">
        <f t="shared" si="1"/>
        <v>156</v>
      </c>
      <c r="E42" s="128">
        <f>D42/J42</f>
        <v>0.20911528150134048</v>
      </c>
      <c r="F42" s="52">
        <f t="shared" si="1"/>
        <v>351</v>
      </c>
      <c r="G42" s="128">
        <f>F42/J42</f>
        <v>0.47050938337801607</v>
      </c>
      <c r="H42" s="138">
        <v>174</v>
      </c>
      <c r="I42" s="128">
        <f>H42/J42</f>
        <v>0.23324396782841822</v>
      </c>
      <c r="J42" s="52">
        <v>746</v>
      </c>
      <c r="K42" s="75"/>
      <c r="L42" s="85"/>
      <c r="M42" s="85"/>
      <c r="N42" s="72"/>
      <c r="O42" s="72"/>
      <c r="P42" s="72"/>
      <c r="Q42" s="72"/>
      <c r="R42" s="72"/>
      <c r="S42" s="72"/>
      <c r="T42" s="72"/>
    </row>
    <row r="43" spans="1:20" ht="15.75" thickBot="1" x14ac:dyDescent="0.3">
      <c r="A43" s="75"/>
      <c r="B43" s="130"/>
      <c r="C43" s="131"/>
      <c r="D43" s="130"/>
      <c r="E43" s="131"/>
      <c r="F43" s="130"/>
      <c r="G43" s="131"/>
      <c r="H43" s="139"/>
      <c r="I43" s="131"/>
      <c r="J43" s="130"/>
      <c r="K43" s="75"/>
      <c r="L43" s="85"/>
      <c r="M43" s="85"/>
      <c r="N43" s="72"/>
      <c r="O43" s="72"/>
      <c r="P43" s="72"/>
      <c r="Q43" s="72"/>
      <c r="R43" s="72"/>
      <c r="S43" s="72"/>
      <c r="T43" s="72"/>
    </row>
    <row r="44" spans="1:20" ht="30.75" thickBot="1" x14ac:dyDescent="0.3">
      <c r="A44" s="120" t="s">
        <v>61</v>
      </c>
      <c r="B44" s="121" t="s">
        <v>75</v>
      </c>
      <c r="C44" s="129" t="s">
        <v>17</v>
      </c>
      <c r="D44" s="121" t="s">
        <v>76</v>
      </c>
      <c r="E44" s="129" t="s">
        <v>17</v>
      </c>
      <c r="F44" s="141" t="s">
        <v>134</v>
      </c>
      <c r="G44" s="129" t="s">
        <v>17</v>
      </c>
      <c r="H44" s="140" t="s">
        <v>130</v>
      </c>
      <c r="I44" s="129" t="s">
        <v>17</v>
      </c>
      <c r="J44" s="121" t="s">
        <v>57</v>
      </c>
      <c r="K44" s="75"/>
      <c r="L44" s="86"/>
      <c r="M44" s="87"/>
      <c r="N44" s="74"/>
      <c r="O44" s="73"/>
      <c r="P44" s="74"/>
      <c r="Q44" s="73"/>
      <c r="R44" s="74"/>
      <c r="S44" s="73"/>
      <c r="T44" s="74"/>
    </row>
    <row r="45" spans="1:20" ht="15.75" thickBot="1" x14ac:dyDescent="0.3">
      <c r="A45" s="12" t="s">
        <v>62</v>
      </c>
      <c r="B45" s="52">
        <v>7</v>
      </c>
      <c r="C45" s="128">
        <f>B45/J45</f>
        <v>2.7450980392156862E-2</v>
      </c>
      <c r="D45" s="52">
        <v>33</v>
      </c>
      <c r="E45" s="128">
        <f>D45/J45</f>
        <v>0.12941176470588237</v>
      </c>
      <c r="F45" s="52">
        <v>62</v>
      </c>
      <c r="G45" s="128">
        <f>F45/J45</f>
        <v>0.24313725490196078</v>
      </c>
      <c r="H45" s="138">
        <v>153</v>
      </c>
      <c r="I45" s="128">
        <f>H45/J45</f>
        <v>0.6</v>
      </c>
      <c r="J45" s="52">
        <v>255</v>
      </c>
      <c r="K45" s="76"/>
      <c r="L45" s="86"/>
      <c r="M45" s="87"/>
      <c r="N45" s="74"/>
      <c r="O45" s="73"/>
      <c r="P45" s="74"/>
      <c r="Q45" s="73"/>
      <c r="R45" s="74"/>
      <c r="S45" s="73"/>
      <c r="T45" s="74"/>
    </row>
    <row r="46" spans="1:20" ht="15.75" thickBot="1" x14ac:dyDescent="0.3">
      <c r="A46" s="12" t="s">
        <v>63</v>
      </c>
      <c r="B46" s="52">
        <v>57</v>
      </c>
      <c r="C46" s="128">
        <f>B46/J46</f>
        <v>0.14039408866995073</v>
      </c>
      <c r="D46" s="52">
        <v>114</v>
      </c>
      <c r="E46" s="128">
        <f>D46/J46</f>
        <v>0.28078817733990147</v>
      </c>
      <c r="F46" s="52">
        <v>221</v>
      </c>
      <c r="G46" s="128">
        <f>F46/J46</f>
        <v>0.54433497536945807</v>
      </c>
      <c r="H46" s="138">
        <v>14</v>
      </c>
      <c r="I46" s="128">
        <f>H46/J46</f>
        <v>3.4482758620689655E-2</v>
      </c>
      <c r="J46" s="52">
        <v>406</v>
      </c>
      <c r="K46" s="76"/>
      <c r="L46" s="86"/>
      <c r="M46" s="87"/>
      <c r="N46" s="74"/>
      <c r="O46" s="73"/>
      <c r="P46" s="74"/>
      <c r="Q46" s="73"/>
      <c r="R46" s="74"/>
      <c r="S46" s="73"/>
      <c r="T46" s="74"/>
    </row>
    <row r="47" spans="1:20" ht="15.75" thickBot="1" x14ac:dyDescent="0.3">
      <c r="A47" s="12" t="s">
        <v>64</v>
      </c>
      <c r="B47" s="52">
        <v>1</v>
      </c>
      <c r="C47" s="128">
        <f>B47/J47</f>
        <v>1.1764705882352941E-2</v>
      </c>
      <c r="D47" s="52">
        <v>9</v>
      </c>
      <c r="E47" s="128">
        <f>D47/J47</f>
        <v>0.10588235294117647</v>
      </c>
      <c r="F47" s="52">
        <v>68</v>
      </c>
      <c r="G47" s="128">
        <f>F47/J47</f>
        <v>0.8</v>
      </c>
      <c r="H47" s="138">
        <v>7</v>
      </c>
      <c r="I47" s="128">
        <f>H47/J47</f>
        <v>8.2352941176470587E-2</v>
      </c>
      <c r="J47" s="52">
        <v>85</v>
      </c>
      <c r="K47" s="76"/>
      <c r="L47" s="86"/>
      <c r="M47" s="87"/>
      <c r="N47" s="74"/>
      <c r="O47" s="73"/>
      <c r="P47" s="74"/>
      <c r="Q47" s="73"/>
      <c r="R47" s="74"/>
      <c r="S47" s="73"/>
      <c r="T47" s="74"/>
    </row>
    <row r="48" spans="1:20" ht="15.75" thickBot="1" x14ac:dyDescent="0.3">
      <c r="A48" s="12" t="s">
        <v>77</v>
      </c>
      <c r="B48" s="52">
        <f t="shared" ref="B48:F48" si="2">SUM(B45:B47)</f>
        <v>65</v>
      </c>
      <c r="C48" s="128">
        <f>B48/J48</f>
        <v>8.7131367292225204E-2</v>
      </c>
      <c r="D48" s="52">
        <f t="shared" si="2"/>
        <v>156</v>
      </c>
      <c r="E48" s="128">
        <f>D48/J48</f>
        <v>0.20911528150134048</v>
      </c>
      <c r="F48" s="52">
        <f t="shared" si="2"/>
        <v>351</v>
      </c>
      <c r="G48" s="128">
        <f>F48/J48</f>
        <v>0.47050938337801607</v>
      </c>
      <c r="H48" s="138">
        <v>174</v>
      </c>
      <c r="I48" s="128">
        <f>H48/J48</f>
        <v>0.23324396782841822</v>
      </c>
      <c r="J48" s="52">
        <v>746</v>
      </c>
      <c r="K48" s="76"/>
      <c r="L48" s="86"/>
      <c r="M48" s="87"/>
      <c r="N48" s="74"/>
      <c r="O48" s="73"/>
      <c r="P48" s="74"/>
      <c r="Q48" s="73"/>
      <c r="R48" s="74"/>
      <c r="S48" s="73"/>
      <c r="T48" s="74"/>
    </row>
    <row r="49" spans="1:20" ht="15.75" thickBot="1" x14ac:dyDescent="0.3">
      <c r="A49" s="75"/>
      <c r="B49" s="130"/>
      <c r="C49" s="131"/>
      <c r="D49" s="130"/>
      <c r="E49" s="131"/>
      <c r="F49" s="130"/>
      <c r="G49" s="131"/>
      <c r="H49" s="139"/>
      <c r="I49" s="131"/>
      <c r="J49" s="130"/>
      <c r="K49" s="76"/>
      <c r="L49" s="86"/>
      <c r="M49" s="87"/>
      <c r="N49" s="74"/>
      <c r="O49" s="73"/>
      <c r="P49" s="74"/>
      <c r="Q49" s="73"/>
      <c r="R49" s="74"/>
      <c r="S49" s="73"/>
      <c r="T49" s="74"/>
    </row>
    <row r="50" spans="1:20" ht="30.75" thickBot="1" x14ac:dyDescent="0.3">
      <c r="A50" s="120" t="s">
        <v>65</v>
      </c>
      <c r="B50" s="121" t="s">
        <v>75</v>
      </c>
      <c r="C50" s="129" t="s">
        <v>17</v>
      </c>
      <c r="D50" s="121" t="s">
        <v>76</v>
      </c>
      <c r="E50" s="129" t="s">
        <v>17</v>
      </c>
      <c r="F50" s="141" t="s">
        <v>134</v>
      </c>
      <c r="G50" s="129" t="s">
        <v>17</v>
      </c>
      <c r="H50" s="140" t="s">
        <v>130</v>
      </c>
      <c r="I50" s="129" t="s">
        <v>17</v>
      </c>
      <c r="J50" s="121" t="s">
        <v>57</v>
      </c>
      <c r="K50" s="76"/>
      <c r="L50" s="78"/>
      <c r="M50" s="79"/>
      <c r="N50" s="1"/>
      <c r="O50" s="1"/>
      <c r="P50" s="1"/>
      <c r="Q50" s="1"/>
      <c r="R50" s="1"/>
      <c r="S50" s="1"/>
      <c r="T50" s="1"/>
    </row>
    <row r="51" spans="1:20" ht="15.75" thickBot="1" x14ac:dyDescent="0.3">
      <c r="A51" s="12" t="s">
        <v>66</v>
      </c>
      <c r="B51" s="52">
        <v>58</v>
      </c>
      <c r="C51" s="128">
        <f>B51/J51</f>
        <v>8.7349397590361449E-2</v>
      </c>
      <c r="D51" s="52">
        <v>143</v>
      </c>
      <c r="E51" s="128">
        <f>D51/J51</f>
        <v>0.21536144578313254</v>
      </c>
      <c r="F51" s="52">
        <v>293</v>
      </c>
      <c r="G51" s="128">
        <f>F51/J51</f>
        <v>0.44126506024096385</v>
      </c>
      <c r="H51" s="138">
        <v>170</v>
      </c>
      <c r="I51" s="128">
        <f>H51/J51</f>
        <v>0.25602409638554219</v>
      </c>
      <c r="J51" s="52">
        <v>664</v>
      </c>
      <c r="K51" s="76"/>
      <c r="L51" s="75"/>
      <c r="M51" s="76"/>
    </row>
    <row r="52" spans="1:20" ht="15.75" thickBot="1" x14ac:dyDescent="0.3">
      <c r="A52" s="12" t="s">
        <v>67</v>
      </c>
      <c r="B52" s="52">
        <v>7</v>
      </c>
      <c r="C52" s="128">
        <f>B52/J52</f>
        <v>8.5365853658536592E-2</v>
      </c>
      <c r="D52" s="52">
        <v>13</v>
      </c>
      <c r="E52" s="128">
        <f>D52/J52</f>
        <v>0.15853658536585366</v>
      </c>
      <c r="F52" s="52">
        <v>58</v>
      </c>
      <c r="G52" s="128">
        <f>F52/J52</f>
        <v>0.70731707317073167</v>
      </c>
      <c r="H52" s="138">
        <v>4</v>
      </c>
      <c r="I52" s="128">
        <f>H52/J52</f>
        <v>4.878048780487805E-2</v>
      </c>
      <c r="J52" s="52">
        <v>82</v>
      </c>
      <c r="K52" s="76"/>
      <c r="L52" s="75"/>
      <c r="M52" s="76"/>
    </row>
    <row r="53" spans="1:20" ht="15.75" thickBot="1" x14ac:dyDescent="0.3">
      <c r="A53" s="12" t="s">
        <v>77</v>
      </c>
      <c r="B53" s="52">
        <f t="shared" ref="B53:F53" si="3">SUM(B51:B52)</f>
        <v>65</v>
      </c>
      <c r="C53" s="128">
        <f>B53/J53</f>
        <v>8.7131367292225204E-2</v>
      </c>
      <c r="D53" s="52">
        <f t="shared" si="3"/>
        <v>156</v>
      </c>
      <c r="E53" s="128">
        <f>D53/J53</f>
        <v>0.20911528150134048</v>
      </c>
      <c r="F53" s="52">
        <f t="shared" si="3"/>
        <v>351</v>
      </c>
      <c r="G53" s="128">
        <f>F53/J53</f>
        <v>0.47050938337801607</v>
      </c>
      <c r="H53" s="138">
        <v>174</v>
      </c>
      <c r="I53" s="128">
        <f>H53/J53</f>
        <v>0.23324396782841822</v>
      </c>
      <c r="J53" s="52">
        <v>746</v>
      </c>
      <c r="K53" s="76"/>
      <c r="L53" s="75"/>
      <c r="M53" s="76"/>
    </row>
    <row r="54" spans="1:20" x14ac:dyDescent="0.25">
      <c r="B54" s="1"/>
      <c r="C54" s="17"/>
      <c r="D54" s="1"/>
      <c r="E54" s="17"/>
      <c r="F54" s="1"/>
      <c r="G54" s="17"/>
      <c r="H54" s="17"/>
      <c r="I54" s="17"/>
      <c r="J54" s="1"/>
    </row>
    <row r="55" spans="1:20" x14ac:dyDescent="0.25">
      <c r="A55" s="13" t="s">
        <v>129</v>
      </c>
      <c r="B55" s="1"/>
      <c r="C55" s="17"/>
      <c r="D55" s="1"/>
      <c r="E55" s="17"/>
      <c r="F55" s="1"/>
      <c r="G55" s="17"/>
      <c r="H55" s="17"/>
      <c r="I55" s="17"/>
      <c r="J55" s="1"/>
    </row>
    <row r="56" spans="1:20" x14ac:dyDescent="0.25">
      <c r="A56" s="13" t="s">
        <v>131</v>
      </c>
    </row>
  </sheetData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c8812c7e-cc97-4ca4-94bd-8d83d126dc36" ContentTypeId="0x0101004C0ADB98B512A647B4F8E41EE5DB38866B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stoneDocumentAuthor xmlns="f21d76a0-9ad0-4f9b-a3be-283500ead975" xsi:nil="true"/>
    <KeystoneCreatedByFullName xmlns="f21d76a0-9ad0-4f9b-a3be-283500ead975" xsi:nil="true"/>
    <NintexExpirationDate xmlns="f21d76a0-9ad0-4f9b-a3be-283500ead975">1900-01-01T00:00:00+00:00</NintexExpirationDate>
    <GPMS xmlns="f21d76a0-9ad0-4f9b-a3be-283500ead975">Official</GPMS>
    <KeystoneDeclared xmlns="f21d76a0-9ad0-4f9b-a3be-283500ead975">false</KeystoneDeclared>
    <TaxCatchAll xmlns="f21d76a0-9ad0-4f9b-a3be-283500ead975">
      <Value>15</Value>
    </TaxCatchAll>
    <PersonalInfo xmlns="f21d76a0-9ad0-4f9b-a3be-283500ead975">false</PersonalInfo>
    <EmailAuthor xmlns="f21d76a0-9ad0-4f9b-a3be-283500ead975" xsi:nil="true"/>
    <KeystoneDocumentNo xmlns="f21d76a0-9ad0-4f9b-a3be-283500ead975" xsi:nil="true"/>
    <k8ea5009ad4d407cb9b77e5af5162217 xmlns="f21d76a0-9ad0-4f9b-a3be-283500ead9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Diversity</TermName>
          <TermId xmlns="http://schemas.microsoft.com/office/infopath/2007/PartnerControls">a24c935e-a755-4232-9f77-9b62effa0474</TermId>
        </TermInfo>
      </Terms>
    </k8ea5009ad4d407cb9b77e5af5162217>
    <EmailRecipients xmlns="f21d76a0-9ad0-4f9b-a3be-283500ead975" xsi:nil="true"/>
    <BIL xmlns="f21d76a0-9ad0-4f9b-a3be-283500ead975">0</BIL>
    <KeystoneDocumentLocation xmlns="f21d76a0-9ad0-4f9b-a3be-283500ead975" xsi:nil="true"/>
    <_dlc_DocId xmlns="fc059376-1065-4455-a5d4-a3be2a2c6598">CORPFUNC3-2-62884</_dlc_DocId>
    <_dlc_DocIdUrl xmlns="fc059376-1065-4455-a5d4-a3be2a2c6598">
      <Url>http://naotank/Sites/HR/_layouts/15/DocIdRedir.aspx?ID=CORPFUNC3-2-62884</Url>
      <Description>CORPFUNC3-2-62884</Description>
    </_dlc_DocIdUrl>
    <acb1c27a28214edaae36bc6e1179b452 xmlns="f21d76a0-9ad0-4f9b-a3be-283500ead975">
      <Terms xmlns="http://schemas.microsoft.com/office/infopath/2007/PartnerControls"/>
    </acb1c27a28214edaae36bc6e1179b452>
    <f1dac000fcdc4049bff9f9dd01e1f968 xmlns="f21d76a0-9ad0-4f9b-a3be-283500ead975">
      <Terms xmlns="http://schemas.microsoft.com/office/infopath/2007/PartnerControls"/>
    </f1dac000fcdc4049bff9f9dd01e1f968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Annual Report" ma:contentTypeID="0x0101004C0ADB98B512A647B4F8E41EE5DB38866B0039968DD2699736429EEA1C6FC5F5C9E7" ma:contentTypeVersion="350" ma:contentTypeDescription="" ma:contentTypeScope="" ma:versionID="35bd96608cab3ee9c89d68075905d42d">
  <xsd:schema xmlns:xsd="http://www.w3.org/2001/XMLSchema" xmlns:xs="http://www.w3.org/2001/XMLSchema" xmlns:p="http://schemas.microsoft.com/office/2006/metadata/properties" xmlns:ns2="f21d76a0-9ad0-4f9b-a3be-283500ead975" xmlns:ns3="fc059376-1065-4455-a5d4-a3be2a2c6598" targetNamespace="http://schemas.microsoft.com/office/2006/metadata/properties" ma:root="true" ma:fieldsID="d4f156c395969888206c347a366a285c" ns2:_="" ns3:_="">
    <xsd:import namespace="f21d76a0-9ad0-4f9b-a3be-283500ead975"/>
    <xsd:import namespace="fc059376-1065-4455-a5d4-a3be2a2c6598"/>
    <xsd:element name="properties">
      <xsd:complexType>
        <xsd:sequence>
          <xsd:element name="documentManagement">
            <xsd:complexType>
              <xsd:all>
                <xsd:element ref="ns2:PersonalInfo" minOccurs="0"/>
                <xsd:element ref="ns2:BIL"/>
                <xsd:element ref="ns2:GPMS"/>
                <xsd:element ref="ns2:EmailAuthor" minOccurs="0"/>
                <xsd:element ref="ns2:EmailRecipients" minOccurs="0"/>
                <xsd:element ref="ns2:KeystoneDocumentLocation" minOccurs="0"/>
                <xsd:element ref="ns2:KeystoneCreatedByFullName" minOccurs="0"/>
                <xsd:element ref="ns2:KeystoneDeclared" minOccurs="0"/>
                <xsd:element ref="ns2:k8ea5009ad4d407cb9b77e5af5162217" minOccurs="0"/>
                <xsd:element ref="ns2:TaxCatchAll" minOccurs="0"/>
                <xsd:element ref="ns2:TaxCatchAllLabel" minOccurs="0"/>
                <xsd:element ref="ns2:acb1c27a28214edaae36bc6e1179b452" minOccurs="0"/>
                <xsd:element ref="ns2:KeystoneDocumentAuthor" minOccurs="0"/>
                <xsd:element ref="ns2:f1dac000fcdc4049bff9f9dd01e1f968" minOccurs="0"/>
                <xsd:element ref="ns2:KeystoneDocumentNo" minOccurs="0"/>
                <xsd:element ref="ns2:NintexExpirationDat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d76a0-9ad0-4f9b-a3be-283500ead975" elementFormDefault="qualified">
    <xsd:import namespace="http://schemas.microsoft.com/office/2006/documentManagement/types"/>
    <xsd:import namespace="http://schemas.microsoft.com/office/infopath/2007/PartnerControls"/>
    <xsd:element name="PersonalInfo" ma:index="5" nillable="true" ma:displayName="Personal Info" ma:default="0" ma:internalName="PersonalInfo">
      <xsd:simpleType>
        <xsd:restriction base="dms:Boolean"/>
      </xsd:simpleType>
    </xsd:element>
    <xsd:element name="BIL" ma:index="6" ma:displayName="Business Impact Level" ma:default="0" ma:format="Dropdown" ma:internalName="BIL" ma:readOnly="false">
      <xsd:simpleType>
        <xsd:restriction base="dms:Choice">
          <xsd:enumeration value="0"/>
          <xsd:enumeration value="1"/>
          <xsd:enumeration value="2"/>
          <xsd:enumeration value="3"/>
          <xsd:enumeration value="4"/>
        </xsd:restriction>
      </xsd:simpleType>
    </xsd:element>
    <xsd:element name="GPMS" ma:index="7" ma:displayName="Security Classification" ma:default="Official" ma:description="HM Government Security Classifications" ma:format="Dropdown" ma:internalName="GPMS" ma:readOnly="false">
      <xsd:simpleType>
        <xsd:restriction base="dms:Choice">
          <xsd:enumeration value="Official"/>
          <xsd:enumeration value="Official-Sensitive"/>
        </xsd:restriction>
      </xsd:simpleType>
    </xsd:element>
    <xsd:element name="EmailAuthor" ma:index="8" nillable="true" ma:displayName="Email Author" ma:internalName="EmailAuthor">
      <xsd:simpleType>
        <xsd:restriction base="dms:Text"/>
      </xsd:simpleType>
    </xsd:element>
    <xsd:element name="EmailRecipients" ma:index="9" nillable="true" ma:displayName="Email Recipients" ma:internalName="EmailRecipients">
      <xsd:simpleType>
        <xsd:restriction base="dms:Text"/>
      </xsd:simpleType>
    </xsd:element>
    <xsd:element name="KeystoneDocumentLocation" ma:index="10" nillable="true" ma:displayName="Keystone Document Location" ma:description="Original file location in Keystone" ma:hidden="true" ma:internalName="KeystoneDocumentLocation">
      <xsd:simpleType>
        <xsd:restriction base="dms:Note">
          <xsd:maxLength value="255"/>
        </xsd:restriction>
      </xsd:simpleType>
    </xsd:element>
    <xsd:element name="KeystoneCreatedByFullName" ma:index="11" nillable="true" ma:displayName="Keystone Created By Full Name" ma:description="Imported Keystone Created By field" ma:hidden="true" ma:internalName="KeystoneCreatedByFullName">
      <xsd:simpleType>
        <xsd:restriction base="dms:Text">
          <xsd:maxLength value="255"/>
        </xsd:restriction>
      </xsd:simpleType>
    </xsd:element>
    <xsd:element name="KeystoneDeclared" ma:index="12" nillable="true" ma:displayName="Keystone Declared" ma:default="0" ma:description="Has the document been declared as a record" ma:hidden="true" ma:internalName="KeystoneDeclared">
      <xsd:simpleType>
        <xsd:restriction base="dms:Boolean"/>
      </xsd:simpleType>
    </xsd:element>
    <xsd:element name="k8ea5009ad4d407cb9b77e5af5162217" ma:index="13" ma:taxonomy="true" ma:internalName="k8ea5009ad4d407cb9b77e5af5162217" ma:taxonomyFieldName="NAOSubject" ma:displayName="Subject" ma:readOnly="false" ma:default="" ma:fieldId="{48ea5009-ad4d-407c-b9b7-7e5af5162217}" ma:taxonomyMulti="true" ma:sspId="c8812c7e-cc97-4ca4-94bd-8d83d126dc36" ma:termSetId="eb2cb72a-badb-46a2-91fa-6b05b5ecc1f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05093be8-45c1-402e-8014-c680e668dfb5}" ma:internalName="TaxCatchAll" ma:showField="CatchAllData" ma:web="fc059376-1065-4455-a5d4-a3be2a2c6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05093be8-45c1-402e-8014-c680e668dfb5}" ma:internalName="TaxCatchAllLabel" ma:readOnly="true" ma:showField="CatchAllDataLabel" ma:web="fc059376-1065-4455-a5d4-a3be2a2c6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b1c27a28214edaae36bc6e1179b452" ma:index="22" nillable="true" ma:taxonomy="true" ma:internalName="acb1c27a28214edaae36bc6e1179b452" ma:taxonomyFieldName="CoverageYear" ma:displayName="Coverage Year" ma:default="" ma:fieldId="{acb1c27a-2821-4eda-ae36-bc6e1179b452}" ma:sspId="c8812c7e-cc97-4ca4-94bd-8d83d126dc36" ma:termSetId="58d0820c-e8ec-4e3f-8508-50579be3280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eystoneDocumentAuthor" ma:index="23" nillable="true" ma:displayName="Keystone Document Author" ma:description="Imported Keystone Author field" ma:hidden="true" ma:internalName="KeystoneDocumentAuthor">
      <xsd:simpleType>
        <xsd:restriction base="dms:Text">
          <xsd:maxLength value="255"/>
        </xsd:restriction>
      </xsd:simpleType>
    </xsd:element>
    <xsd:element name="f1dac000fcdc4049bff9f9dd01e1f968" ma:index="24" nillable="true" ma:taxonomy="true" ma:internalName="f1dac000fcdc4049bff9f9dd01e1f968" ma:taxonomyFieldName="CorporateTeam" ma:displayName="Corporate Team" ma:readOnly="false" ma:default="" ma:fieldId="{f1dac000-fcdc-4049-bff9-f9dd01e1f968}" ma:sspId="c8812c7e-cc97-4ca4-94bd-8d83d126dc36" ma:termSetId="c99f8bc3-5669-4681-95f4-9c78dedd9b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ystoneDocumentNo" ma:index="25" nillable="true" ma:displayName="Keystone Document No" ma:description="Imported Keystone DOC_NO" ma:hidden="true" ma:indexed="true" ma:internalName="KeystoneDocumentNo">
      <xsd:simpleType>
        <xsd:restriction base="dms:Text">
          <xsd:maxLength value="255"/>
        </xsd:restriction>
      </xsd:simpleType>
    </xsd:element>
    <xsd:element name="NintexExpirationDate" ma:index="26" nillable="true" ma:displayName="Nintex Expiration Date" ma:default="1900-01-01T00:00:00Z" ma:description="Reference date used by document retention schedules. The date is set according to the field defined in the Content Type Grouping list and is set by a console application that runs daily" ma:format="DateOnly" ma:hidden="true" ma:internalName="NintexExpiration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59376-1065-4455-a5d4-a3be2a2c6598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430FBE-BB8A-4187-AF58-59387AA5FD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865E3B-CF7C-4B97-BD77-648961C6FF9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CE4135C-8290-4297-BA51-AAB51A3736D3}">
  <ds:schemaRefs>
    <ds:schemaRef ds:uri="http://schemas.microsoft.com/office/infopath/2007/PartnerControls"/>
    <ds:schemaRef ds:uri="http://purl.org/dc/dcmitype/"/>
    <ds:schemaRef ds:uri="fc059376-1065-4455-a5d4-a3be2a2c6598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f21d76a0-9ad0-4f9b-a3be-283500ead975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4DB9F28-95D0-424F-98DF-60C4F20E25D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4F554651-D915-49FC-923E-D970523C7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1d76a0-9ad0-4f9b-a3be-283500ead975"/>
    <ds:schemaRef ds:uri="fc059376-1065-4455-a5d4-a3be2a2c6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Workforce 1</vt:lpstr>
      <vt:lpstr>Workforce 2</vt:lpstr>
      <vt:lpstr>Graduate recruitment 1</vt:lpstr>
      <vt:lpstr>Graduate recruitment 2</vt:lpstr>
      <vt:lpstr>Recruitment other</vt:lpstr>
      <vt:lpstr>Promotion applications</vt:lpstr>
      <vt:lpstr>Promotions</vt:lpstr>
      <vt:lpstr>Annual Appraisals 2013</vt:lpstr>
      <vt:lpstr>'Annual Appraisals 2013'!Print_Area</vt:lpstr>
      <vt:lpstr>'Promotion applications'!Print_Area</vt:lpstr>
      <vt:lpstr>Promotions!Print_Area</vt:lpstr>
    </vt:vector>
  </TitlesOfParts>
  <Company>National Audit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Equality data spread sheet ending March 2014</dc:title>
  <dc:creator>MANWARING, Mary</dc:creator>
  <cp:lastModifiedBy>AKROYD, Polly</cp:lastModifiedBy>
  <cp:lastPrinted>2014-04-29T16:12:36Z</cp:lastPrinted>
  <dcterms:created xsi:type="dcterms:W3CDTF">2014-04-07T16:22:21Z</dcterms:created>
  <dcterms:modified xsi:type="dcterms:W3CDTF">2014-06-27T17:46:14Z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0x0101004C0ADB98B512A647B4F8E41EE5DB38866B0039968DD2699736429EEA1C6FC5F5C9E7</vt:lpwstr>
  </property>
  <property fmtid="{D5CDD505-2E9C-101B-9397-08002B2CF9AE}" pid="3" name="_dlc_DocIdItemGuid">
    <vt:lpwstr>d00b1458-70ee-4e41-952a-58f7f7618f76</vt:lpwstr>
  </property>
  <property fmtid="{D5CDD505-2E9C-101B-9397-08002B2CF9AE}" pid="4" name="Order">
    <vt:r8>6288400</vt:r8>
  </property>
  <property fmtid="{D5CDD505-2E9C-101B-9397-08002B2CF9AE}" pid="5" name="ked9ab204e5a49668c18b0d2692eef1d">
    <vt:lpwstr/>
  </property>
  <property fmtid="{D5CDD505-2E9C-101B-9397-08002B2CF9AE}" pid="6" name="NAOSubject">
    <vt:lpwstr>15;#Diversity|a24c935e-a755-4232-9f77-9b62effa0474</vt:lpwstr>
  </property>
  <property fmtid="{D5CDD505-2E9C-101B-9397-08002B2CF9AE}" pid="7" name="Organisation">
    <vt:lpwstr/>
  </property>
  <property fmtid="{D5CDD505-2E9C-101B-9397-08002B2CF9AE}" pid="8" name="bd61121ed6cc47fea7ad6afc088cb155">
    <vt:lpwstr/>
  </property>
  <property fmtid="{D5CDD505-2E9C-101B-9397-08002B2CF9AE}" pid="9" name="Forreviewby">
    <vt:lpwstr/>
  </property>
  <property fmtid="{D5CDD505-2E9C-101B-9397-08002B2CF9AE}" pid="10" name="CoverageYear">
    <vt:lpwstr/>
  </property>
  <property fmtid="{D5CDD505-2E9C-101B-9397-08002B2CF9AE}" pid="11" name="CorporateTeam">
    <vt:lpwstr/>
  </property>
</Properties>
</file>