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o-lon-home\HomesA-H$\BROW114\Annual reports\D&amp;I AR and ED 2015-16\"/>
    </mc:Choice>
  </mc:AlternateContent>
  <bookViews>
    <workbookView xWindow="0" yWindow="0" windowWidth="25200" windowHeight="11388"/>
  </bookViews>
  <sheets>
    <sheet name="Workforce 1" sheetId="8" r:id="rId1"/>
    <sheet name="Workforce 2" sheetId="9" r:id="rId2"/>
    <sheet name="Graduate recruitment 1" sheetId="5" r:id="rId3"/>
    <sheet name="Recruitment other" sheetId="7" r:id="rId4"/>
    <sheet name="Applications for promotions" sheetId="10" r:id="rId5"/>
    <sheet name="Promotions" sheetId="11" r:id="rId6"/>
    <sheet name="Appraisals- ratings" sheetId="12" r:id="rId7"/>
    <sheet name="Appraisals- potential" sheetId="13" r:id="rId8"/>
  </sheets>
  <definedNames>
    <definedName name="_xlnm.Print_Area" localSheetId="4">'Applications for promotions'!$A$1:$M$31</definedName>
    <definedName name="_xlnm.Print_Area" localSheetId="2">'Graduate recruitment 1'!$A$1:$O$31</definedName>
    <definedName name="_xlnm.Print_Area" localSheetId="0">'Workforce 1'!$A$1:$P$41</definedName>
    <definedName name="_xlnm.Print_Area" localSheetId="1">'Workforce 2'!$A$1:$O$39</definedName>
  </definedNames>
  <calcPr calcId="152511"/>
</workbook>
</file>

<file path=xl/calcChain.xml><?xml version="1.0" encoding="utf-8"?>
<calcChain xmlns="http://schemas.openxmlformats.org/spreadsheetml/2006/main">
  <c r="H24" i="13" l="1"/>
  <c r="I21" i="13" s="1"/>
  <c r="F24" i="13"/>
  <c r="D24" i="13"/>
  <c r="E22" i="13" s="1"/>
  <c r="B24" i="13"/>
  <c r="C22" i="13" s="1"/>
  <c r="J23" i="13"/>
  <c r="G23" i="13"/>
  <c r="J22" i="13"/>
  <c r="G22" i="13"/>
  <c r="J21" i="13"/>
  <c r="G21" i="13"/>
  <c r="E21" i="13"/>
  <c r="H18" i="13"/>
  <c r="I15" i="13" s="1"/>
  <c r="F18" i="13"/>
  <c r="G17" i="13" s="1"/>
  <c r="D18" i="13"/>
  <c r="E17" i="13" s="1"/>
  <c r="B18" i="13"/>
  <c r="J17" i="13"/>
  <c r="C17" i="13"/>
  <c r="J16" i="13"/>
  <c r="I16" i="13"/>
  <c r="G16" i="13"/>
  <c r="C16" i="13"/>
  <c r="J15" i="13"/>
  <c r="J18" i="13" s="1"/>
  <c r="I17" i="13" s="1"/>
  <c r="E15" i="13"/>
  <c r="C15" i="13"/>
  <c r="C18" i="13" s="1"/>
  <c r="H12" i="13"/>
  <c r="I9" i="13" s="1"/>
  <c r="F12" i="13"/>
  <c r="D12" i="13"/>
  <c r="E11" i="13" s="1"/>
  <c r="B12" i="13"/>
  <c r="J11" i="13"/>
  <c r="G11" i="13"/>
  <c r="G12" i="13" s="1"/>
  <c r="J10" i="13"/>
  <c r="I10" i="13"/>
  <c r="G10" i="13"/>
  <c r="C10" i="13"/>
  <c r="J9" i="13"/>
  <c r="J12" i="13" s="1"/>
  <c r="C11" i="13" s="1"/>
  <c r="G9" i="13"/>
  <c r="C9" i="13"/>
  <c r="C12" i="13" s="1"/>
  <c r="H6" i="13"/>
  <c r="I5" i="13" s="1"/>
  <c r="F6" i="13"/>
  <c r="D6" i="13"/>
  <c r="E5" i="13" s="1"/>
  <c r="C6" i="13"/>
  <c r="B6" i="13"/>
  <c r="J5" i="13"/>
  <c r="G5" i="13"/>
  <c r="C5" i="13"/>
  <c r="J4" i="13"/>
  <c r="J6" i="13" s="1"/>
  <c r="I4" i="13"/>
  <c r="G4" i="13"/>
  <c r="C4" i="13"/>
  <c r="J24" i="12"/>
  <c r="H24" i="12"/>
  <c r="F24" i="12"/>
  <c r="G23" i="12" s="1"/>
  <c r="D24" i="12"/>
  <c r="B24" i="12"/>
  <c r="L23" i="12"/>
  <c r="E23" i="12"/>
  <c r="L22" i="12"/>
  <c r="G22" i="12"/>
  <c r="E22" i="12"/>
  <c r="C22" i="12"/>
  <c r="L21" i="12"/>
  <c r="K21" i="12"/>
  <c r="K24" i="12" s="1"/>
  <c r="I21" i="12"/>
  <c r="E21" i="12"/>
  <c r="E24" i="12" s="1"/>
  <c r="C21" i="12"/>
  <c r="C24" i="12" s="1"/>
  <c r="J18" i="12"/>
  <c r="H18" i="12"/>
  <c r="F18" i="12"/>
  <c r="D18" i="12"/>
  <c r="E17" i="12" s="1"/>
  <c r="B18" i="12"/>
  <c r="L17" i="12"/>
  <c r="K17" i="12"/>
  <c r="G17" i="12"/>
  <c r="C17" i="12"/>
  <c r="L16" i="12"/>
  <c r="K16" i="12"/>
  <c r="K18" i="12" s="1"/>
  <c r="I16" i="12"/>
  <c r="G16" i="12"/>
  <c r="C16" i="12"/>
  <c r="C18" i="12" s="1"/>
  <c r="L15" i="12"/>
  <c r="L18" i="12" s="1"/>
  <c r="K15" i="12"/>
  <c r="I15" i="12"/>
  <c r="I18" i="12" s="1"/>
  <c r="G15" i="12"/>
  <c r="G18" i="12" s="1"/>
  <c r="C15" i="12"/>
  <c r="J12" i="12"/>
  <c r="K9" i="12" s="1"/>
  <c r="H12" i="12"/>
  <c r="F12" i="12"/>
  <c r="D12" i="12"/>
  <c r="E9" i="12" s="1"/>
  <c r="B12" i="12"/>
  <c r="L11" i="12"/>
  <c r="I11" i="12"/>
  <c r="G11" i="12"/>
  <c r="L10" i="12"/>
  <c r="K10" i="12"/>
  <c r="I10" i="12"/>
  <c r="G10" i="12"/>
  <c r="C10" i="12"/>
  <c r="L9" i="12"/>
  <c r="L12" i="12" s="1"/>
  <c r="C11" i="12" s="1"/>
  <c r="I9" i="12"/>
  <c r="G9" i="12"/>
  <c r="G12" i="12" s="1"/>
  <c r="C9" i="12"/>
  <c r="J6" i="12"/>
  <c r="K4" i="12" s="1"/>
  <c r="H6" i="12"/>
  <c r="I5" i="12" s="1"/>
  <c r="F6" i="12"/>
  <c r="G5" i="12" s="1"/>
  <c r="D6" i="12"/>
  <c r="E4" i="12" s="1"/>
  <c r="B6" i="12"/>
  <c r="C5" i="12" s="1"/>
  <c r="L5" i="12"/>
  <c r="L4" i="12"/>
  <c r="L6" i="12" s="1"/>
  <c r="G4" i="12"/>
  <c r="G6" i="12" s="1"/>
  <c r="I6" i="13" l="1"/>
  <c r="E9" i="13"/>
  <c r="I11" i="13"/>
  <c r="I12" i="13" s="1"/>
  <c r="G15" i="13"/>
  <c r="G18" i="13" s="1"/>
  <c r="I18" i="13"/>
  <c r="J24" i="13"/>
  <c r="C23" i="13"/>
  <c r="G6" i="13"/>
  <c r="C21" i="13"/>
  <c r="G24" i="13"/>
  <c r="C4" i="12"/>
  <c r="C6" i="12" s="1"/>
  <c r="I12" i="12"/>
  <c r="E10" i="12"/>
  <c r="E12" i="12" s="1"/>
  <c r="K11" i="12"/>
  <c r="K12" i="12" s="1"/>
  <c r="E16" i="12"/>
  <c r="L24" i="12"/>
  <c r="K5" i="12"/>
  <c r="K6" i="12" s="1"/>
  <c r="E11" i="12"/>
  <c r="G21" i="12"/>
  <c r="G24" i="12" s="1"/>
  <c r="C12" i="12"/>
  <c r="E15" i="12"/>
  <c r="E23" i="13"/>
  <c r="E24" i="13" s="1"/>
  <c r="I23" i="13"/>
  <c r="I22" i="13"/>
  <c r="E4" i="13"/>
  <c r="E6" i="13" s="1"/>
  <c r="E10" i="13"/>
  <c r="E12" i="13" s="1"/>
  <c r="E16" i="13"/>
  <c r="E18" i="13" s="1"/>
  <c r="I23" i="12"/>
  <c r="I22" i="12"/>
  <c r="I24" i="12" s="1"/>
  <c r="I4" i="12"/>
  <c r="I6" i="12" s="1"/>
  <c r="E5" i="12"/>
  <c r="E6" i="12" s="1"/>
  <c r="E30" i="10"/>
  <c r="D25" i="11"/>
  <c r="E25" i="11"/>
  <c r="C24" i="13" l="1"/>
  <c r="I24" i="13"/>
  <c r="E18" i="12"/>
  <c r="L29" i="11"/>
  <c r="K29" i="11"/>
  <c r="J29" i="11"/>
  <c r="I29" i="11"/>
  <c r="H29" i="11"/>
  <c r="G29" i="11"/>
  <c r="F29" i="11"/>
  <c r="E29" i="11"/>
  <c r="D29" i="11"/>
  <c r="C29" i="11"/>
  <c r="B29" i="11"/>
  <c r="B28" i="11"/>
  <c r="L27" i="11"/>
  <c r="K27" i="11"/>
  <c r="J27" i="11"/>
  <c r="I27" i="11"/>
  <c r="H27" i="11"/>
  <c r="G27" i="11"/>
  <c r="F27" i="11"/>
  <c r="E27" i="11"/>
  <c r="D27" i="11"/>
  <c r="C27" i="11"/>
  <c r="B27" i="11"/>
  <c r="L26" i="11"/>
  <c r="K26" i="11"/>
  <c r="J26" i="11"/>
  <c r="I26" i="11"/>
  <c r="H26" i="11"/>
  <c r="G26" i="11"/>
  <c r="F26" i="11"/>
  <c r="E26" i="11"/>
  <c r="D26" i="11"/>
  <c r="C26" i="11"/>
  <c r="B26" i="11"/>
  <c r="L25" i="11"/>
  <c r="K25" i="11"/>
  <c r="J25" i="11"/>
  <c r="I25" i="11"/>
  <c r="H25" i="11"/>
  <c r="G25" i="11"/>
  <c r="F25" i="11"/>
  <c r="B25" i="11"/>
  <c r="L24" i="11"/>
  <c r="K24" i="11"/>
  <c r="J24" i="11"/>
  <c r="I24" i="11"/>
  <c r="H24" i="11"/>
  <c r="G24" i="11"/>
  <c r="F24" i="11"/>
  <c r="E24" i="11"/>
  <c r="D24" i="11"/>
  <c r="C24" i="11"/>
  <c r="B24" i="11"/>
  <c r="L23" i="11"/>
  <c r="K23" i="11"/>
  <c r="J23" i="11"/>
  <c r="I23" i="11"/>
  <c r="H23" i="11"/>
  <c r="G23" i="11"/>
  <c r="F23" i="11"/>
  <c r="E23" i="11"/>
  <c r="D23" i="11"/>
  <c r="C23" i="11"/>
  <c r="B23" i="11"/>
  <c r="L22" i="11"/>
  <c r="K22" i="11"/>
  <c r="J22" i="11"/>
  <c r="I22" i="11"/>
  <c r="H22" i="11"/>
  <c r="G22" i="11"/>
  <c r="F22" i="11"/>
  <c r="E22" i="11"/>
  <c r="D22" i="11"/>
  <c r="C22" i="11"/>
  <c r="C30" i="11" s="1"/>
  <c r="B22" i="11"/>
  <c r="L15" i="11"/>
  <c r="K15" i="11"/>
  <c r="J15" i="11"/>
  <c r="I15" i="11"/>
  <c r="H15" i="11"/>
  <c r="G15" i="11"/>
  <c r="F15" i="11"/>
  <c r="E15" i="11"/>
  <c r="D15" i="11"/>
  <c r="C15" i="11"/>
  <c r="B15" i="11"/>
  <c r="B30" i="11" s="1"/>
  <c r="L30" i="10"/>
  <c r="K30" i="10"/>
  <c r="J30" i="10"/>
  <c r="I30" i="10"/>
  <c r="H30" i="10"/>
  <c r="G30" i="10"/>
  <c r="F30" i="10"/>
  <c r="D30" i="10"/>
  <c r="C30" i="10"/>
  <c r="B30" i="10"/>
  <c r="C29" i="10"/>
  <c r="B29" i="10"/>
  <c r="L28" i="10"/>
  <c r="K28" i="10"/>
  <c r="J28" i="10"/>
  <c r="I28" i="10"/>
  <c r="H28" i="10"/>
  <c r="G28" i="10"/>
  <c r="F28" i="10"/>
  <c r="E28" i="10"/>
  <c r="D28" i="10"/>
  <c r="C28" i="10"/>
  <c r="B28" i="10"/>
  <c r="L27" i="10"/>
  <c r="K27" i="10"/>
  <c r="J27" i="10"/>
  <c r="I27" i="10"/>
  <c r="H27" i="10"/>
  <c r="G27" i="10"/>
  <c r="F27" i="10"/>
  <c r="E27" i="10"/>
  <c r="D27" i="10"/>
  <c r="C27" i="10"/>
  <c r="B27" i="10"/>
  <c r="L26" i="10"/>
  <c r="K26" i="10"/>
  <c r="J26" i="10"/>
  <c r="I26" i="10"/>
  <c r="H26" i="10"/>
  <c r="G26" i="10"/>
  <c r="F26" i="10"/>
  <c r="E26" i="10"/>
  <c r="D26" i="10"/>
  <c r="C26" i="10"/>
  <c r="B26" i="10"/>
  <c r="L25" i="10"/>
  <c r="K25" i="10"/>
  <c r="J25" i="10"/>
  <c r="I25" i="10"/>
  <c r="H25" i="10"/>
  <c r="G25" i="10"/>
  <c r="F25" i="10"/>
  <c r="E25" i="10"/>
  <c r="D25" i="10"/>
  <c r="C25" i="10"/>
  <c r="B25" i="10"/>
  <c r="L24" i="10"/>
  <c r="K24" i="10"/>
  <c r="J24" i="10"/>
  <c r="I24" i="10"/>
  <c r="H24" i="10"/>
  <c r="G24" i="10"/>
  <c r="F24" i="10"/>
  <c r="E24" i="10"/>
  <c r="D24" i="10"/>
  <c r="C24" i="10"/>
  <c r="B24" i="10"/>
  <c r="C23" i="10"/>
  <c r="B23" i="10"/>
  <c r="L15" i="10"/>
  <c r="K15" i="10"/>
  <c r="J15" i="10"/>
  <c r="I15" i="10"/>
  <c r="H15" i="10"/>
  <c r="G15" i="10"/>
  <c r="F15" i="10"/>
  <c r="E15" i="10"/>
  <c r="D15" i="10"/>
  <c r="C15" i="10"/>
  <c r="B15" i="10"/>
  <c r="B31" i="10" s="1"/>
  <c r="J30" i="11" l="1"/>
  <c r="F30" i="11"/>
  <c r="E31" i="10"/>
  <c r="I31" i="10"/>
  <c r="F31" i="10"/>
  <c r="J31" i="10"/>
  <c r="C31" i="10"/>
  <c r="G31" i="10"/>
  <c r="K31" i="10"/>
  <c r="D31" i="10"/>
  <c r="H31" i="10"/>
  <c r="L31" i="10"/>
  <c r="E30" i="11"/>
  <c r="I30" i="11"/>
  <c r="G30" i="11"/>
  <c r="K30" i="11"/>
  <c r="D30" i="11"/>
  <c r="H30" i="11"/>
  <c r="L30" i="11"/>
  <c r="J35" i="9"/>
  <c r="C34" i="9"/>
  <c r="C27" i="9"/>
  <c r="J24" i="9"/>
  <c r="N14" i="9"/>
  <c r="L14" i="9"/>
  <c r="J14" i="9"/>
  <c r="G14" i="9"/>
  <c r="E14" i="9"/>
  <c r="C14" i="9"/>
  <c r="M28" i="8"/>
  <c r="K28" i="8"/>
  <c r="I28" i="8"/>
  <c r="G28" i="8"/>
  <c r="E28" i="8"/>
  <c r="C28" i="8"/>
  <c r="O14" i="8"/>
  <c r="M14" i="8"/>
  <c r="K14" i="8"/>
  <c r="I14" i="8"/>
  <c r="G14" i="8"/>
  <c r="E14" i="8"/>
  <c r="C14" i="8"/>
  <c r="E23" i="7" l="1"/>
  <c r="D23" i="7"/>
  <c r="C23" i="7"/>
  <c r="B23" i="7"/>
  <c r="O24" i="7" l="1"/>
  <c r="N24" i="7"/>
  <c r="M24" i="7"/>
  <c r="L24" i="7"/>
  <c r="K24" i="7"/>
  <c r="J24" i="7"/>
  <c r="I24" i="7"/>
  <c r="H24" i="7"/>
  <c r="G24" i="7"/>
  <c r="F24" i="7"/>
  <c r="E24" i="7"/>
  <c r="D24" i="7"/>
  <c r="O26" i="7"/>
  <c r="O25" i="7"/>
  <c r="O23" i="7"/>
  <c r="O22" i="7"/>
  <c r="O21" i="7"/>
  <c r="O20" i="7"/>
  <c r="O19" i="7"/>
  <c r="N26" i="7"/>
  <c r="N25" i="7"/>
  <c r="N23" i="7"/>
  <c r="N22" i="7"/>
  <c r="N21" i="7"/>
  <c r="N20" i="7"/>
  <c r="N19" i="7"/>
  <c r="M26" i="7"/>
  <c r="M25" i="7"/>
  <c r="M23" i="7"/>
  <c r="M22" i="7"/>
  <c r="M21" i="7"/>
  <c r="M20" i="7"/>
  <c r="M19" i="7"/>
  <c r="L26" i="7"/>
  <c r="L25" i="7"/>
  <c r="L23" i="7"/>
  <c r="L22" i="7"/>
  <c r="L21" i="7"/>
  <c r="L20" i="7"/>
  <c r="L19" i="7"/>
  <c r="K26" i="7"/>
  <c r="K25" i="7"/>
  <c r="K23" i="7"/>
  <c r="K22" i="7"/>
  <c r="K21" i="7"/>
  <c r="K20" i="7"/>
  <c r="K19" i="7"/>
  <c r="J26" i="7"/>
  <c r="J25" i="7"/>
  <c r="J23" i="7"/>
  <c r="J22" i="7"/>
  <c r="J21" i="7"/>
  <c r="J20" i="7"/>
  <c r="J19" i="7"/>
  <c r="I26" i="7"/>
  <c r="I25" i="7"/>
  <c r="I23" i="7"/>
  <c r="I22" i="7"/>
  <c r="I21" i="7"/>
  <c r="I20" i="7"/>
  <c r="I19" i="7"/>
  <c r="H26" i="7"/>
  <c r="H25" i="7"/>
  <c r="H23" i="7"/>
  <c r="H22" i="7"/>
  <c r="H21" i="7"/>
  <c r="H20" i="7"/>
  <c r="H19" i="7"/>
  <c r="G26" i="7"/>
  <c r="G25" i="7"/>
  <c r="G23" i="7"/>
  <c r="G22" i="7"/>
  <c r="G21" i="7"/>
  <c r="G20" i="7"/>
  <c r="G19" i="7"/>
  <c r="F26" i="7"/>
  <c r="F25" i="7"/>
  <c r="F23" i="7"/>
  <c r="F22" i="7"/>
  <c r="F21" i="7"/>
  <c r="F20" i="7"/>
  <c r="F19" i="7"/>
  <c r="E26" i="7"/>
  <c r="E25" i="7"/>
  <c r="E22" i="7"/>
  <c r="E21" i="7"/>
  <c r="E20" i="7"/>
  <c r="E19" i="7"/>
  <c r="D26" i="7"/>
  <c r="D25" i="7"/>
  <c r="D22" i="7"/>
  <c r="D21" i="7"/>
  <c r="D20" i="7"/>
  <c r="D19" i="7"/>
  <c r="C24" i="7"/>
  <c r="C26" i="7"/>
  <c r="C25" i="7"/>
  <c r="C22" i="7"/>
  <c r="C21" i="7"/>
  <c r="C20" i="7"/>
  <c r="C19" i="7"/>
  <c r="B26" i="7"/>
  <c r="B24" i="7"/>
  <c r="B22" i="7"/>
  <c r="B21" i="7"/>
  <c r="B25" i="7"/>
  <c r="B20" i="7"/>
  <c r="B19" i="7"/>
  <c r="O19" i="5" l="1"/>
  <c r="O20" i="5"/>
  <c r="O21" i="5"/>
  <c r="O22" i="5"/>
  <c r="O23" i="5"/>
  <c r="O24" i="5"/>
  <c r="O25" i="5"/>
  <c r="O18" i="5"/>
  <c r="O17" i="5"/>
  <c r="N25" i="5"/>
  <c r="N24" i="5"/>
  <c r="N23" i="5"/>
  <c r="N22" i="5"/>
  <c r="N21" i="5"/>
  <c r="N20" i="5"/>
  <c r="N19" i="5"/>
  <c r="N18" i="5"/>
  <c r="N17" i="5"/>
  <c r="L25" i="5"/>
  <c r="L24" i="5"/>
  <c r="L23" i="5"/>
  <c r="L22" i="5"/>
  <c r="L21" i="5"/>
  <c r="L20" i="5"/>
  <c r="L19" i="5"/>
  <c r="L18" i="5"/>
  <c r="L17" i="5"/>
  <c r="K25" i="5"/>
  <c r="K24" i="5"/>
  <c r="K23" i="5"/>
  <c r="K22" i="5"/>
  <c r="K21" i="5"/>
  <c r="K20" i="5"/>
  <c r="K19" i="5"/>
  <c r="K18" i="5"/>
  <c r="K17" i="5"/>
  <c r="J25" i="5"/>
  <c r="J24" i="5"/>
  <c r="J23" i="5"/>
  <c r="J22" i="5"/>
  <c r="J21" i="5"/>
  <c r="J20" i="5"/>
  <c r="J19" i="5"/>
  <c r="J18" i="5"/>
  <c r="J17" i="5"/>
  <c r="I25" i="5"/>
  <c r="I24" i="5"/>
  <c r="I23" i="5"/>
  <c r="I22" i="5"/>
  <c r="I21" i="5"/>
  <c r="I20" i="5"/>
  <c r="I19" i="5"/>
  <c r="I18" i="5"/>
  <c r="I17" i="5"/>
  <c r="H25" i="5"/>
  <c r="H24" i="5"/>
  <c r="H23" i="5"/>
  <c r="H22" i="5"/>
  <c r="H21" i="5"/>
  <c r="H20" i="5"/>
  <c r="H19" i="5"/>
  <c r="H18" i="5"/>
  <c r="H17" i="5"/>
  <c r="G25" i="5"/>
  <c r="G24" i="5"/>
  <c r="G23" i="5"/>
  <c r="G22" i="5"/>
  <c r="G21" i="5"/>
  <c r="G20" i="5"/>
  <c r="G19" i="5"/>
  <c r="G18" i="5"/>
  <c r="G17" i="5"/>
  <c r="F25" i="5"/>
  <c r="F24" i="5"/>
  <c r="F23" i="5"/>
  <c r="F22" i="5"/>
  <c r="F21" i="5"/>
  <c r="F20" i="5"/>
  <c r="F19" i="5"/>
  <c r="F18" i="5"/>
  <c r="F17" i="5"/>
  <c r="C25" i="5"/>
  <c r="C24" i="5"/>
  <c r="C23" i="5"/>
  <c r="C22" i="5"/>
  <c r="C21" i="5"/>
  <c r="C20" i="5"/>
  <c r="C19" i="5"/>
  <c r="C18" i="5"/>
  <c r="C17" i="5"/>
  <c r="E25" i="5"/>
  <c r="E24" i="5"/>
  <c r="E23" i="5"/>
  <c r="E22" i="5"/>
  <c r="E21" i="5"/>
  <c r="E20" i="5"/>
  <c r="E19" i="5"/>
  <c r="E18" i="5"/>
  <c r="E17" i="5"/>
  <c r="D25" i="5"/>
  <c r="D24" i="5"/>
  <c r="D23" i="5"/>
  <c r="D22" i="5"/>
  <c r="D21" i="5"/>
  <c r="D20" i="5"/>
  <c r="D19" i="5"/>
  <c r="D18" i="5"/>
  <c r="P19" i="7" l="1"/>
  <c r="P20" i="7"/>
  <c r="P21" i="7"/>
  <c r="P22" i="7"/>
  <c r="P23" i="7"/>
  <c r="P24" i="7"/>
  <c r="P25" i="7"/>
  <c r="P26" i="7"/>
  <c r="K13" i="7"/>
  <c r="L13" i="7"/>
  <c r="M13" i="7"/>
  <c r="N13" i="7"/>
  <c r="O13" i="7"/>
  <c r="J13" i="7"/>
  <c r="H13" i="7"/>
  <c r="G13" i="7"/>
  <c r="F13" i="7"/>
  <c r="E13" i="7"/>
  <c r="D13" i="7"/>
  <c r="C13" i="7"/>
  <c r="B13" i="7"/>
  <c r="P13" i="7" l="1"/>
  <c r="H27" i="7" s="1"/>
  <c r="N27" i="7" l="1"/>
  <c r="O27" i="7"/>
  <c r="C27" i="7"/>
  <c r="M27" i="7"/>
  <c r="F27" i="7"/>
  <c r="L27" i="7"/>
  <c r="I27" i="7"/>
  <c r="P27" i="7"/>
  <c r="B27" i="7"/>
  <c r="J27" i="7"/>
  <c r="D27" i="7"/>
  <c r="K27" i="7"/>
  <c r="E27" i="7"/>
  <c r="G27" i="7"/>
  <c r="C31" i="5"/>
  <c r="M18" i="5"/>
  <c r="M19" i="5"/>
  <c r="M20" i="5"/>
  <c r="M21" i="5"/>
  <c r="M22" i="5"/>
  <c r="M23" i="5"/>
  <c r="M24" i="5"/>
  <c r="M25" i="5"/>
  <c r="M17" i="5"/>
  <c r="D17" i="5"/>
</calcChain>
</file>

<file path=xl/sharedStrings.xml><?xml version="1.0" encoding="utf-8"?>
<sst xmlns="http://schemas.openxmlformats.org/spreadsheetml/2006/main" count="474" uniqueCount="137">
  <si>
    <t>Gender</t>
  </si>
  <si>
    <t>Band 3</t>
  </si>
  <si>
    <t>Band 1</t>
  </si>
  <si>
    <t>Band 2</t>
  </si>
  <si>
    <t>Female</t>
  </si>
  <si>
    <t>Male</t>
  </si>
  <si>
    <t>Ethnicity</t>
  </si>
  <si>
    <t>Asian</t>
  </si>
  <si>
    <t>Black</t>
  </si>
  <si>
    <t>Chinese</t>
  </si>
  <si>
    <t>Mixed</t>
  </si>
  <si>
    <t>White</t>
  </si>
  <si>
    <t>Not known</t>
  </si>
  <si>
    <t>Age</t>
  </si>
  <si>
    <t>16-19</t>
  </si>
  <si>
    <t>20-29</t>
  </si>
  <si>
    <t>30-39</t>
  </si>
  <si>
    <t>40-49</t>
  </si>
  <si>
    <t>Other</t>
  </si>
  <si>
    <t>BAME</t>
  </si>
  <si>
    <t>Total</t>
  </si>
  <si>
    <t>Total at each stage</t>
  </si>
  <si>
    <t>Stage</t>
  </si>
  <si>
    <t>Unknown</t>
  </si>
  <si>
    <t>Prefer Not to Say</t>
  </si>
  <si>
    <t>Total Applications Received</t>
  </si>
  <si>
    <t>Reject at Application Stage</t>
  </si>
  <si>
    <t>Invite to Preliminary Interview</t>
  </si>
  <si>
    <t>Reject after Preliminary Interview</t>
  </si>
  <si>
    <t>Invite to Group Selection</t>
  </si>
  <si>
    <t>Reject after Group Selection</t>
  </si>
  <si>
    <t>Withdrawn</t>
  </si>
  <si>
    <t xml:space="preserve">Summary of outcome </t>
  </si>
  <si>
    <t xml:space="preserve">50-59 </t>
  </si>
  <si>
    <t>60+</t>
  </si>
  <si>
    <t xml:space="preserve">Asian </t>
  </si>
  <si>
    <t>Director</t>
  </si>
  <si>
    <t>Manager</t>
  </si>
  <si>
    <t>Qualified and Senior Analysts</t>
  </si>
  <si>
    <t>Trainees and Researchers</t>
  </si>
  <si>
    <t>Executive Leader</t>
  </si>
  <si>
    <t>Transgender</t>
  </si>
  <si>
    <t>Offer Rejected</t>
  </si>
  <si>
    <t>Offer Accepted</t>
  </si>
  <si>
    <t>N.B. The proportion of BAME joiners was 26% as this included people who applied following internship placements, which weren't included in the figures above</t>
  </si>
  <si>
    <t>% female recruits =</t>
  </si>
  <si>
    <t>N.B. The proportion of female joiners was 46% as it reflects deferred and internship scheme route entrants</t>
  </si>
  <si>
    <t>% BAME recruits =</t>
  </si>
  <si>
    <t>Other recruitment 2015-16</t>
  </si>
  <si>
    <t>Graduate recruitment 2015-16</t>
  </si>
  <si>
    <t>Workforce at end of March 2016</t>
  </si>
  <si>
    <t>Totals</t>
  </si>
  <si>
    <t xml:space="preserve">Number </t>
  </si>
  <si>
    <t>%</t>
  </si>
  <si>
    <t>Number</t>
  </si>
  <si>
    <t>Senior Management</t>
  </si>
  <si>
    <t>Director/DG</t>
  </si>
  <si>
    <t>AM</t>
  </si>
  <si>
    <t>Qualified</t>
  </si>
  <si>
    <t>Trainees</t>
  </si>
  <si>
    <t>Subtotal</t>
  </si>
  <si>
    <t>50+</t>
  </si>
  <si>
    <t>Hours</t>
  </si>
  <si>
    <t>Full Time</t>
  </si>
  <si>
    <t>Part Time</t>
  </si>
  <si>
    <t>Religon/belief</t>
  </si>
  <si>
    <t>% employees</t>
  </si>
  <si>
    <t>Sexual orientation</t>
  </si>
  <si>
    <t>Christian</t>
  </si>
  <si>
    <t>Hetrosexual</t>
  </si>
  <si>
    <t>Hindu</t>
  </si>
  <si>
    <t>Gay/Lesbian</t>
  </si>
  <si>
    <t>Jewish</t>
  </si>
  <si>
    <t>Bisexual</t>
  </si>
  <si>
    <t>Muslim</t>
  </si>
  <si>
    <t>Prefer not to say</t>
  </si>
  <si>
    <t>No religion</t>
  </si>
  <si>
    <t>Not disclosed</t>
  </si>
  <si>
    <t>Other religions</t>
  </si>
  <si>
    <t>Sikh</t>
  </si>
  <si>
    <t>Marriage and civil partnership</t>
  </si>
  <si>
    <t>Civil Partnership</t>
  </si>
  <si>
    <t>Disability</t>
  </si>
  <si>
    <t>Single</t>
  </si>
  <si>
    <t>Yes</t>
  </si>
  <si>
    <t>Married</t>
  </si>
  <si>
    <t>No</t>
  </si>
  <si>
    <t>Divorced/Separated</t>
  </si>
  <si>
    <t>Living together</t>
  </si>
  <si>
    <t>Widowed</t>
  </si>
  <si>
    <t>Applicants for promotion 2015-16 (numbers)</t>
  </si>
  <si>
    <t>Campaigns</t>
  </si>
  <si>
    <t>Total number</t>
  </si>
  <si>
    <t>Total Number</t>
  </si>
  <si>
    <t>Ethnicity Not Declared</t>
  </si>
  <si>
    <t>of campaigns</t>
  </si>
  <si>
    <t xml:space="preserve"> of Applicants</t>
  </si>
  <si>
    <t>Audit Manager</t>
  </si>
  <si>
    <t>Senior Analyst</t>
  </si>
  <si>
    <t>Audit Principal</t>
  </si>
  <si>
    <t>n/a</t>
  </si>
  <si>
    <t>Auditor</t>
  </si>
  <si>
    <t>Promotees 2015-16 (numbers)</t>
  </si>
  <si>
    <t xml:space="preserve"> of promotees</t>
  </si>
  <si>
    <t>Promotees 2015-16 (%)</t>
  </si>
  <si>
    <t>2015 Annual Appraisals</t>
  </si>
  <si>
    <t>Ratings by gender</t>
  </si>
  <si>
    <t>Outstanding</t>
  </si>
  <si>
    <t>Strong</t>
  </si>
  <si>
    <t>Good</t>
  </si>
  <si>
    <t>Highly Valued</t>
  </si>
  <si>
    <t>Performance concerns</t>
  </si>
  <si>
    <t>Ratings by ethnicity</t>
  </si>
  <si>
    <t>Prefer not to disclose</t>
  </si>
  <si>
    <t>Ratings by age group</t>
  </si>
  <si>
    <t>Group 1 (&lt;30)</t>
  </si>
  <si>
    <t>Group 2 (30-49)</t>
  </si>
  <si>
    <t>Group 3 (50+)</t>
  </si>
  <si>
    <t>Ratings for FT/PT</t>
  </si>
  <si>
    <t>Full time</t>
  </si>
  <si>
    <t>Part time</t>
  </si>
  <si>
    <t>FTC full time</t>
  </si>
  <si>
    <t>Potential Ratings by gender</t>
  </si>
  <si>
    <t>High Potential</t>
  </si>
  <si>
    <t>Potential</t>
  </si>
  <si>
    <t>Potential to developed in grade</t>
  </si>
  <si>
    <t>Not Rated</t>
  </si>
  <si>
    <t>Potential Ratings by ethinicity</t>
  </si>
  <si>
    <t>Potential Ratings by Age group</t>
  </si>
  <si>
    <t>Potential Ratings for FT/PT</t>
  </si>
  <si>
    <t>Fixed term full time</t>
  </si>
  <si>
    <t>Total number of campaigns</t>
  </si>
  <si>
    <t>Total number of Applicants</t>
  </si>
  <si>
    <t>Applicants for promotion 2015-16 (%)</t>
  </si>
  <si>
    <t>Applicants for Promotion 2015-16</t>
  </si>
  <si>
    <t>Promotees 2015-16</t>
  </si>
  <si>
    <t>2015 Potential Ratings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</si>
</sst>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0" fontId="5" fillId="0" borderId="0"/>
  </cellStyleXfs>
  <cellXfs count="159">
    <xf numFmtId="0" fontId="0" fillId="0" borderId="0" xfId="0"/>
    <xf numFmtId="0" fontId="1" fillId="0" borderId="1" xfId="0" applyFont="1" applyFill="1" applyBorder="1"/>
    <xf numFmtId="0" fontId="1" fillId="0" borderId="0" xfId="0" applyFont="1" applyFill="1" applyBorder="1"/>
    <xf numFmtId="9" fontId="0" fillId="0" borderId="0" xfId="0" applyNumberFormat="1"/>
    <xf numFmtId="0" fontId="1" fillId="0" borderId="0" xfId="0" applyFont="1"/>
    <xf numFmtId="0" fontId="1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0" xfId="0"/>
    <xf numFmtId="0" fontId="1" fillId="2" borderId="1" xfId="0" applyFont="1" applyFill="1" applyBorder="1"/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9" fontId="0" fillId="0" borderId="1" xfId="0" applyNumberForma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 applyFill="1"/>
    <xf numFmtId="9" fontId="0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0" xfId="0" applyFont="1"/>
    <xf numFmtId="9" fontId="0" fillId="0" borderId="0" xfId="1" applyFont="1"/>
    <xf numFmtId="0" fontId="0" fillId="4" borderId="4" xfId="0" applyFill="1" applyBorder="1"/>
    <xf numFmtId="0" fontId="1" fillId="4" borderId="1" xfId="0" applyFont="1" applyFill="1" applyBorder="1" applyAlignment="1">
      <alignment horizontal="center"/>
    </xf>
    <xf numFmtId="0" fontId="0" fillId="4" borderId="1" xfId="0" applyFill="1" applyBorder="1"/>
    <xf numFmtId="0" fontId="0" fillId="4" borderId="7" xfId="0" applyFill="1" applyBorder="1"/>
    <xf numFmtId="0" fontId="1" fillId="4" borderId="1" xfId="0" applyFont="1" applyFill="1" applyBorder="1"/>
    <xf numFmtId="0" fontId="0" fillId="4" borderId="5" xfId="0" applyFill="1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1" xfId="1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4" borderId="8" xfId="0" applyFill="1" applyBorder="1"/>
    <xf numFmtId="0" fontId="0" fillId="4" borderId="9" xfId="0" applyFill="1" applyBorder="1"/>
    <xf numFmtId="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0" fontId="0" fillId="5" borderId="4" xfId="0" applyFill="1" applyBorder="1"/>
    <xf numFmtId="0" fontId="0" fillId="5" borderId="7" xfId="0" applyFill="1" applyBorder="1"/>
    <xf numFmtId="0" fontId="0" fillId="5" borderId="9" xfId="0" applyFill="1" applyBorder="1"/>
    <xf numFmtId="0" fontId="0" fillId="5" borderId="5" xfId="0" applyFill="1" applyBorder="1"/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9" fontId="0" fillId="0" borderId="1" xfId="1" applyNumberFormat="1" applyFont="1" applyBorder="1" applyAlignment="1">
      <alignment horizontal="center"/>
    </xf>
    <xf numFmtId="9" fontId="0" fillId="0" borderId="1" xfId="1" applyNumberFormat="1" applyFont="1" applyFill="1" applyBorder="1" applyAlignment="1">
      <alignment horizontal="center"/>
    </xf>
    <xf numFmtId="0" fontId="1" fillId="5" borderId="14" xfId="0" applyFont="1" applyFill="1" applyBorder="1"/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5" borderId="1" xfId="0" applyFont="1" applyFill="1" applyBorder="1"/>
    <xf numFmtId="0" fontId="1" fillId="5" borderId="14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9" fontId="0" fillId="0" borderId="0" xfId="0" applyNumberFormat="1" applyBorder="1"/>
    <xf numFmtId="164" fontId="0" fillId="0" borderId="14" xfId="0" applyNumberFormat="1" applyBorder="1" applyAlignment="1">
      <alignment horizontal="center"/>
    </xf>
    <xf numFmtId="0" fontId="7" fillId="0" borderId="0" xfId="0" applyFont="1"/>
    <xf numFmtId="0" fontId="10" fillId="6" borderId="2" xfId="0" applyFont="1" applyFill="1" applyBorder="1" applyAlignment="1">
      <alignment vertical="center"/>
    </xf>
    <xf numFmtId="0" fontId="10" fillId="6" borderId="3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 wrapText="1"/>
    </xf>
    <xf numFmtId="0" fontId="10" fillId="6" borderId="18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/>
    </xf>
    <xf numFmtId="17" fontId="0" fillId="0" borderId="0" xfId="0" applyNumberFormat="1"/>
    <xf numFmtId="0" fontId="10" fillId="0" borderId="5" xfId="0" applyFont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/>
    </xf>
    <xf numFmtId="1" fontId="9" fillId="7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1" fontId="0" fillId="7" borderId="1" xfId="0" applyNumberFormat="1" applyFont="1" applyFill="1" applyBorder="1" applyAlignment="1">
      <alignment horizontal="center"/>
    </xf>
    <xf numFmtId="0" fontId="10" fillId="0" borderId="7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9" fontId="10" fillId="0" borderId="1" xfId="1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/>
    </xf>
    <xf numFmtId="9" fontId="0" fillId="0" borderId="1" xfId="1" applyFont="1" applyFill="1" applyBorder="1" applyAlignment="1">
      <alignment horizontal="center"/>
    </xf>
    <xf numFmtId="9" fontId="9" fillId="0" borderId="1" xfId="0" applyNumberFormat="1" applyFont="1" applyFill="1" applyBorder="1" applyAlignment="1">
      <alignment horizontal="center" vertical="center"/>
    </xf>
    <xf numFmtId="9" fontId="9" fillId="0" borderId="1" xfId="1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/>
    </xf>
    <xf numFmtId="9" fontId="1" fillId="0" borderId="1" xfId="1" applyFont="1" applyFill="1" applyBorder="1" applyAlignment="1">
      <alignment horizontal="center"/>
    </xf>
    <xf numFmtId="0" fontId="0" fillId="0" borderId="0" xfId="0" applyFont="1"/>
    <xf numFmtId="9" fontId="0" fillId="0" borderId="0" xfId="0" applyNumberFormat="1" applyFont="1"/>
    <xf numFmtId="0" fontId="1" fillId="3" borderId="1" xfId="0" applyFont="1" applyFill="1" applyBorder="1"/>
    <xf numFmtId="9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9" fontId="0" fillId="0" borderId="0" xfId="0" applyNumberFormat="1" applyFont="1" applyAlignment="1">
      <alignment horizontal="center"/>
    </xf>
    <xf numFmtId="9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9" fontId="0" fillId="0" borderId="0" xfId="0" applyNumberFormat="1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/>
    <xf numFmtId="1" fontId="0" fillId="0" borderId="1" xfId="0" applyNumberFormat="1" applyFont="1" applyBorder="1" applyAlignment="1">
      <alignment horizontal="center"/>
    </xf>
    <xf numFmtId="1" fontId="0" fillId="0" borderId="0" xfId="0" applyNumberFormat="1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8" fillId="6" borderId="8" xfId="0" applyFont="1" applyFill="1" applyBorder="1" applyAlignment="1">
      <alignment horizontal="center" vertical="center"/>
    </xf>
    <xf numFmtId="0" fontId="8" fillId="6" borderId="23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vertical="center"/>
    </xf>
    <xf numFmtId="0" fontId="10" fillId="6" borderId="5" xfId="0" applyFont="1" applyFill="1" applyBorder="1" applyAlignment="1">
      <alignment vertical="center"/>
    </xf>
    <xf numFmtId="0" fontId="0" fillId="0" borderId="0" xfId="0" applyFill="1"/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1" fillId="5" borderId="10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horizontal="center" wrapText="1"/>
    </xf>
    <xf numFmtId="0" fontId="1" fillId="5" borderId="6" xfId="0" applyFont="1" applyFill="1" applyBorder="1" applyAlignment="1">
      <alignment horizontal="center" wrapText="1"/>
    </xf>
    <xf numFmtId="0" fontId="1" fillId="5" borderId="8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0" fillId="6" borderId="16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vertical="center"/>
    </xf>
    <xf numFmtId="0" fontId="10" fillId="6" borderId="5" xfId="0" applyFont="1" applyFill="1" applyBorder="1" applyAlignment="1">
      <alignment vertical="center"/>
    </xf>
    <xf numFmtId="0" fontId="10" fillId="6" borderId="4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9" fillId="6" borderId="19" xfId="0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center" vertical="center"/>
    </xf>
    <xf numFmtId="0" fontId="9" fillId="6" borderId="21" xfId="0" applyFont="1" applyFill="1" applyBorder="1" applyAlignment="1">
      <alignment horizontal="center" vertical="center"/>
    </xf>
    <xf numFmtId="0" fontId="10" fillId="6" borderId="22" xfId="0" applyFont="1" applyFill="1" applyBorder="1" applyAlignment="1">
      <alignment horizontal="center" vertical="center"/>
    </xf>
    <xf numFmtId="0" fontId="10" fillId="6" borderId="21" xfId="0" applyFont="1" applyFill="1" applyBorder="1" applyAlignment="1">
      <alignment horizontal="center" vertical="center"/>
    </xf>
  </cellXfs>
  <cellStyles count="5">
    <cellStyle name="Normal" xfId="0" builtinId="0"/>
    <cellStyle name="Normal 2" xfId="2"/>
    <cellStyle name="Normal 3" xfId="4"/>
    <cellStyle name="Percent" xfId="1" builtin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O28"/>
  <sheetViews>
    <sheetView tabSelected="1" view="pageBreakPreview" zoomScale="80" zoomScaleNormal="100" zoomScaleSheetLayoutView="80" workbookViewId="0">
      <selection activeCell="C46" sqref="C46"/>
    </sheetView>
  </sheetViews>
  <sheetFormatPr defaultColWidth="8.88671875" defaultRowHeight="14.4" x14ac:dyDescent="0.3"/>
  <cols>
    <col min="1" max="1" width="8.88671875" style="7"/>
    <col min="2" max="2" width="21.6640625" style="7" customWidth="1"/>
    <col min="3" max="14" width="8.88671875" style="7"/>
    <col min="15" max="15" width="11.33203125" style="7" customWidth="1"/>
    <col min="16" max="16384" width="8.88671875" style="7"/>
  </cols>
  <sheetData>
    <row r="1" spans="2:15" x14ac:dyDescent="0.3">
      <c r="B1" s="4" t="s">
        <v>50</v>
      </c>
    </row>
    <row r="2" spans="2:15" ht="15" thickBot="1" x14ac:dyDescent="0.35"/>
    <row r="3" spans="2:15" ht="15" thickBot="1" x14ac:dyDescent="0.35">
      <c r="B3" s="23"/>
      <c r="C3" s="116" t="s">
        <v>6</v>
      </c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25"/>
    </row>
    <row r="4" spans="2:15" ht="15" thickBot="1" x14ac:dyDescent="0.35">
      <c r="B4" s="26"/>
      <c r="C4" s="116" t="s">
        <v>7</v>
      </c>
      <c r="D4" s="116"/>
      <c r="E4" s="116" t="s">
        <v>8</v>
      </c>
      <c r="F4" s="116"/>
      <c r="G4" s="116" t="s">
        <v>9</v>
      </c>
      <c r="H4" s="116"/>
      <c r="I4" s="116" t="s">
        <v>10</v>
      </c>
      <c r="J4" s="116"/>
      <c r="K4" s="116" t="s">
        <v>11</v>
      </c>
      <c r="L4" s="116"/>
      <c r="M4" s="116" t="s">
        <v>12</v>
      </c>
      <c r="N4" s="116"/>
      <c r="O4" s="27" t="s">
        <v>51</v>
      </c>
    </row>
    <row r="5" spans="2:15" ht="15" thickBot="1" x14ac:dyDescent="0.35">
      <c r="B5" s="28"/>
      <c r="C5" s="24" t="s">
        <v>52</v>
      </c>
      <c r="D5" s="24" t="s">
        <v>53</v>
      </c>
      <c r="E5" s="24" t="s">
        <v>54</v>
      </c>
      <c r="F5" s="24" t="s">
        <v>53</v>
      </c>
      <c r="G5" s="24" t="s">
        <v>54</v>
      </c>
      <c r="H5" s="24" t="s">
        <v>53</v>
      </c>
      <c r="I5" s="24" t="s">
        <v>54</v>
      </c>
      <c r="J5" s="24" t="s">
        <v>53</v>
      </c>
      <c r="K5" s="24" t="s">
        <v>54</v>
      </c>
      <c r="L5" s="24" t="s">
        <v>53</v>
      </c>
      <c r="M5" s="24" t="s">
        <v>54</v>
      </c>
      <c r="N5" s="24" t="s">
        <v>53</v>
      </c>
      <c r="O5" s="27" t="s">
        <v>54</v>
      </c>
    </row>
    <row r="6" spans="2:15" ht="15" thickBot="1" x14ac:dyDescent="0.35">
      <c r="B6" s="5" t="s">
        <v>55</v>
      </c>
      <c r="C6" s="29">
        <v>0</v>
      </c>
      <c r="D6" s="30">
        <v>0</v>
      </c>
      <c r="E6" s="29">
        <v>0</v>
      </c>
      <c r="F6" s="30">
        <v>0</v>
      </c>
      <c r="G6" s="29">
        <v>0</v>
      </c>
      <c r="H6" s="30">
        <v>0</v>
      </c>
      <c r="I6" s="29">
        <v>0</v>
      </c>
      <c r="J6" s="30">
        <v>0</v>
      </c>
      <c r="K6" s="29">
        <v>5</v>
      </c>
      <c r="L6" s="31">
        <v>1</v>
      </c>
      <c r="M6" s="29">
        <v>0</v>
      </c>
      <c r="N6" s="30">
        <v>0</v>
      </c>
      <c r="O6" s="11">
        <v>5</v>
      </c>
    </row>
    <row r="7" spans="2:15" ht="15" thickBot="1" x14ac:dyDescent="0.35">
      <c r="B7" s="5" t="s">
        <v>56</v>
      </c>
      <c r="C7" s="29">
        <v>2</v>
      </c>
      <c r="D7" s="30">
        <v>3.8461538461538401E-2</v>
      </c>
      <c r="E7" s="29">
        <v>0</v>
      </c>
      <c r="F7" s="30">
        <v>0</v>
      </c>
      <c r="G7" s="29">
        <v>0</v>
      </c>
      <c r="H7" s="30">
        <v>0</v>
      </c>
      <c r="I7" s="29">
        <v>2</v>
      </c>
      <c r="J7" s="30">
        <v>3.8461538461538401E-2</v>
      </c>
      <c r="K7" s="29">
        <v>48</v>
      </c>
      <c r="L7" s="31">
        <v>0.92307692307692302</v>
      </c>
      <c r="M7" s="29">
        <v>0</v>
      </c>
      <c r="N7" s="30">
        <v>0</v>
      </c>
      <c r="O7" s="11">
        <v>52</v>
      </c>
    </row>
    <row r="8" spans="2:15" ht="15" thickBot="1" x14ac:dyDescent="0.35">
      <c r="B8" s="5" t="s">
        <v>57</v>
      </c>
      <c r="C8" s="29">
        <v>8</v>
      </c>
      <c r="D8" s="30">
        <v>5.4421768707482901E-2</v>
      </c>
      <c r="E8" s="29">
        <v>3</v>
      </c>
      <c r="F8" s="30">
        <v>2.04081632653061E-2</v>
      </c>
      <c r="G8" s="29">
        <v>0</v>
      </c>
      <c r="H8" s="30">
        <v>0</v>
      </c>
      <c r="I8" s="29">
        <v>0</v>
      </c>
      <c r="J8" s="30">
        <v>0</v>
      </c>
      <c r="K8" s="29">
        <v>131</v>
      </c>
      <c r="L8" s="32">
        <v>89.115646258503403</v>
      </c>
      <c r="M8" s="29">
        <v>5</v>
      </c>
      <c r="N8" s="30">
        <v>3.4013605442176797E-2</v>
      </c>
      <c r="O8" s="11">
        <v>147</v>
      </c>
    </row>
    <row r="9" spans="2:15" ht="15" thickBot="1" x14ac:dyDescent="0.35">
      <c r="B9" s="5" t="s">
        <v>58</v>
      </c>
      <c r="C9" s="9">
        <v>21</v>
      </c>
      <c r="D9" s="33">
        <v>7.4468085106382906E-2</v>
      </c>
      <c r="E9" s="9">
        <v>11</v>
      </c>
      <c r="F9" s="33">
        <v>3.9007092198581499E-2</v>
      </c>
      <c r="G9" s="9">
        <v>9</v>
      </c>
      <c r="H9" s="33">
        <v>3.1914893617021198E-2</v>
      </c>
      <c r="I9" s="9">
        <v>7</v>
      </c>
      <c r="J9" s="33">
        <v>2.48226950354609E-2</v>
      </c>
      <c r="K9" s="9">
        <v>230</v>
      </c>
      <c r="L9" s="34">
        <v>0.81560283687943202</v>
      </c>
      <c r="M9" s="9">
        <v>4</v>
      </c>
      <c r="N9" s="33">
        <v>1.4184397163120499E-2</v>
      </c>
      <c r="O9" s="12">
        <v>282</v>
      </c>
    </row>
    <row r="10" spans="2:15" ht="15" thickBot="1" x14ac:dyDescent="0.35">
      <c r="B10" s="5" t="s">
        <v>59</v>
      </c>
      <c r="C10" s="29">
        <v>36</v>
      </c>
      <c r="D10" s="30">
        <v>0.14457831325301199</v>
      </c>
      <c r="E10" s="29">
        <v>11</v>
      </c>
      <c r="F10" s="30">
        <v>4.4176706827309203E-2</v>
      </c>
      <c r="G10" s="29">
        <v>7</v>
      </c>
      <c r="H10" s="30">
        <v>2.81124497991967E-2</v>
      </c>
      <c r="I10" s="29">
        <v>7</v>
      </c>
      <c r="J10" s="30">
        <v>2.81124497991967E-2</v>
      </c>
      <c r="K10" s="29">
        <v>177</v>
      </c>
      <c r="L10" s="31">
        <v>0.71084337349397497</v>
      </c>
      <c r="M10" s="29">
        <v>11</v>
      </c>
      <c r="N10" s="30">
        <v>4.4176706827309203E-2</v>
      </c>
      <c r="O10" s="11">
        <v>249</v>
      </c>
    </row>
    <row r="11" spans="2:15" ht="15" thickBot="1" x14ac:dyDescent="0.35">
      <c r="B11" s="5" t="s">
        <v>2</v>
      </c>
      <c r="C11" s="29">
        <v>0</v>
      </c>
      <c r="D11" s="30">
        <v>0</v>
      </c>
      <c r="E11" s="29">
        <v>0</v>
      </c>
      <c r="F11" s="30">
        <v>0</v>
      </c>
      <c r="G11" s="29">
        <v>0</v>
      </c>
      <c r="H11" s="30">
        <v>0</v>
      </c>
      <c r="I11" s="29">
        <v>0</v>
      </c>
      <c r="J11" s="30">
        <v>0</v>
      </c>
      <c r="K11" s="29">
        <v>10</v>
      </c>
      <c r="L11" s="31">
        <v>1</v>
      </c>
      <c r="M11" s="29">
        <v>0</v>
      </c>
      <c r="N11" s="30">
        <v>0</v>
      </c>
      <c r="O11" s="11">
        <v>10</v>
      </c>
    </row>
    <row r="12" spans="2:15" ht="15" thickBot="1" x14ac:dyDescent="0.35">
      <c r="B12" s="5" t="s">
        <v>3</v>
      </c>
      <c r="C12" s="29">
        <v>3</v>
      </c>
      <c r="D12" s="30">
        <v>5.6603773584905599E-2</v>
      </c>
      <c r="E12" s="29">
        <v>6</v>
      </c>
      <c r="F12" s="30">
        <v>0.113207547169811</v>
      </c>
      <c r="G12" s="29">
        <v>0</v>
      </c>
      <c r="H12" s="30">
        <v>0</v>
      </c>
      <c r="I12" s="29">
        <v>1</v>
      </c>
      <c r="J12" s="30">
        <v>1.8867924528301799E-2</v>
      </c>
      <c r="K12" s="29">
        <v>43</v>
      </c>
      <c r="L12" s="31">
        <v>0.81132075471698095</v>
      </c>
      <c r="M12" s="29">
        <v>0</v>
      </c>
      <c r="N12" s="30">
        <v>0</v>
      </c>
      <c r="O12" s="11">
        <v>53</v>
      </c>
    </row>
    <row r="13" spans="2:15" ht="15" thickBot="1" x14ac:dyDescent="0.35">
      <c r="B13" s="5" t="s">
        <v>1</v>
      </c>
      <c r="C13" s="29">
        <v>7</v>
      </c>
      <c r="D13" s="30">
        <v>0.1</v>
      </c>
      <c r="E13" s="29">
        <v>5</v>
      </c>
      <c r="F13" s="30">
        <v>7.1428571428571397E-2</v>
      </c>
      <c r="G13" s="29">
        <v>3</v>
      </c>
      <c r="H13" s="30">
        <v>4.2857142857142802E-2</v>
      </c>
      <c r="I13" s="29">
        <v>2</v>
      </c>
      <c r="J13" s="30">
        <v>2.8571428571428501E-2</v>
      </c>
      <c r="K13" s="29">
        <v>49</v>
      </c>
      <c r="L13" s="31">
        <v>0.7</v>
      </c>
      <c r="M13" s="29">
        <v>4</v>
      </c>
      <c r="N13" s="30">
        <v>5.7142857142857099E-2</v>
      </c>
      <c r="O13" s="11">
        <v>70</v>
      </c>
    </row>
    <row r="14" spans="2:15" ht="15" thickBot="1" x14ac:dyDescent="0.35">
      <c r="B14" s="1" t="s">
        <v>60</v>
      </c>
      <c r="C14" s="11">
        <f>SUM(C6:C13)</f>
        <v>77</v>
      </c>
      <c r="D14" s="35">
        <v>8.8709677419354802E-2</v>
      </c>
      <c r="E14" s="11">
        <f>SUM(E6:E13)</f>
        <v>36</v>
      </c>
      <c r="F14" s="35">
        <v>4.1474654377880102E-2</v>
      </c>
      <c r="G14" s="11">
        <f>SUM(G6:G13)</f>
        <v>19</v>
      </c>
      <c r="H14" s="35">
        <v>2.1889400921658898E-2</v>
      </c>
      <c r="I14" s="11">
        <f>SUM(I6:I13)</f>
        <v>19</v>
      </c>
      <c r="J14" s="35">
        <v>2.1889400921658898E-2</v>
      </c>
      <c r="K14" s="11">
        <f>SUM(K6:K13)</f>
        <v>693</v>
      </c>
      <c r="L14" s="35">
        <v>0.79838709677419295</v>
      </c>
      <c r="M14" s="11">
        <f>SUM(M6:M13)</f>
        <v>24</v>
      </c>
      <c r="N14" s="35">
        <v>2.7649769585253399E-2</v>
      </c>
      <c r="O14" s="11">
        <f>SUM(O6:O13)</f>
        <v>868</v>
      </c>
    </row>
    <row r="16" spans="2:15" ht="15" thickBot="1" x14ac:dyDescent="0.35"/>
    <row r="17" spans="2:13" ht="15" thickBot="1" x14ac:dyDescent="0.35">
      <c r="B17" s="36"/>
      <c r="C17" s="113" t="s">
        <v>13</v>
      </c>
      <c r="D17" s="114"/>
      <c r="E17" s="114"/>
      <c r="F17" s="114"/>
      <c r="G17" s="114"/>
      <c r="H17" s="114"/>
      <c r="I17" s="114"/>
      <c r="J17" s="114"/>
      <c r="K17" s="114"/>
      <c r="L17" s="115"/>
      <c r="M17" s="25"/>
    </row>
    <row r="18" spans="2:13" ht="15" thickBot="1" x14ac:dyDescent="0.35">
      <c r="B18" s="37"/>
      <c r="C18" s="116" t="s">
        <v>14</v>
      </c>
      <c r="D18" s="116"/>
      <c r="E18" s="116" t="s">
        <v>15</v>
      </c>
      <c r="F18" s="116"/>
      <c r="G18" s="116" t="s">
        <v>16</v>
      </c>
      <c r="H18" s="116"/>
      <c r="I18" s="116" t="s">
        <v>17</v>
      </c>
      <c r="J18" s="116"/>
      <c r="K18" s="116" t="s">
        <v>61</v>
      </c>
      <c r="L18" s="116"/>
      <c r="M18" s="27" t="s">
        <v>51</v>
      </c>
    </row>
    <row r="19" spans="2:13" ht="15" thickBot="1" x14ac:dyDescent="0.35">
      <c r="B19" s="37"/>
      <c r="C19" s="24" t="s">
        <v>52</v>
      </c>
      <c r="D19" s="24" t="s">
        <v>53</v>
      </c>
      <c r="E19" s="24" t="s">
        <v>54</v>
      </c>
      <c r="F19" s="24" t="s">
        <v>53</v>
      </c>
      <c r="G19" s="24" t="s">
        <v>54</v>
      </c>
      <c r="H19" s="24" t="s">
        <v>53</v>
      </c>
      <c r="I19" s="24" t="s">
        <v>54</v>
      </c>
      <c r="J19" s="24" t="s">
        <v>53</v>
      </c>
      <c r="K19" s="24" t="s">
        <v>54</v>
      </c>
      <c r="L19" s="24" t="s">
        <v>53</v>
      </c>
      <c r="M19" s="27" t="s">
        <v>54</v>
      </c>
    </row>
    <row r="20" spans="2:13" ht="15" thickBot="1" x14ac:dyDescent="0.35">
      <c r="B20" s="5" t="s">
        <v>55</v>
      </c>
      <c r="C20" s="29">
        <v>0</v>
      </c>
      <c r="D20" s="38">
        <v>0</v>
      </c>
      <c r="E20" s="29">
        <v>0</v>
      </c>
      <c r="F20" s="38">
        <v>0</v>
      </c>
      <c r="G20" s="29">
        <v>0</v>
      </c>
      <c r="H20" s="38">
        <v>0</v>
      </c>
      <c r="I20" s="29">
        <v>0</v>
      </c>
      <c r="J20" s="38">
        <v>0</v>
      </c>
      <c r="K20" s="29">
        <v>5</v>
      </c>
      <c r="L20" s="38">
        <v>1</v>
      </c>
      <c r="M20" s="11">
        <v>5</v>
      </c>
    </row>
    <row r="21" spans="2:13" ht="15" thickBot="1" x14ac:dyDescent="0.35">
      <c r="B21" s="5" t="s">
        <v>56</v>
      </c>
      <c r="C21" s="29">
        <v>0</v>
      </c>
      <c r="D21" s="38">
        <v>0</v>
      </c>
      <c r="E21" s="29">
        <v>0</v>
      </c>
      <c r="F21" s="38">
        <v>0</v>
      </c>
      <c r="G21" s="29">
        <v>17</v>
      </c>
      <c r="H21" s="38">
        <v>0.32692307692307598</v>
      </c>
      <c r="I21" s="29">
        <v>18</v>
      </c>
      <c r="J21" s="38">
        <v>0.34615384615384598</v>
      </c>
      <c r="K21" s="29">
        <v>17</v>
      </c>
      <c r="L21" s="38">
        <v>0.32692307692307598</v>
      </c>
      <c r="M21" s="11">
        <v>52</v>
      </c>
    </row>
    <row r="22" spans="2:13" ht="15" thickBot="1" x14ac:dyDescent="0.35">
      <c r="B22" s="5" t="s">
        <v>57</v>
      </c>
      <c r="C22" s="29">
        <v>0</v>
      </c>
      <c r="D22" s="38">
        <v>0</v>
      </c>
      <c r="E22" s="29">
        <v>7</v>
      </c>
      <c r="F22" s="38">
        <v>4.7619047619047603E-2</v>
      </c>
      <c r="G22" s="29">
        <v>66</v>
      </c>
      <c r="H22" s="38">
        <v>0.44897959183673403</v>
      </c>
      <c r="I22" s="29">
        <v>47</v>
      </c>
      <c r="J22" s="38">
        <v>0.319727891156462</v>
      </c>
      <c r="K22" s="29">
        <v>27</v>
      </c>
      <c r="L22" s="38">
        <v>0.183673469387755</v>
      </c>
      <c r="M22" s="11">
        <v>147</v>
      </c>
    </row>
    <row r="23" spans="2:13" ht="15" thickBot="1" x14ac:dyDescent="0.35">
      <c r="B23" s="1" t="s">
        <v>58</v>
      </c>
      <c r="C23" s="9">
        <v>0</v>
      </c>
      <c r="D23" s="13">
        <v>0</v>
      </c>
      <c r="E23" s="9">
        <v>93</v>
      </c>
      <c r="F23" s="13">
        <v>0.329787234042553</v>
      </c>
      <c r="G23" s="9">
        <v>108</v>
      </c>
      <c r="H23" s="13">
        <v>0.38297872340425498</v>
      </c>
      <c r="I23" s="9">
        <v>46</v>
      </c>
      <c r="J23" s="13">
        <v>0.16312056737588601</v>
      </c>
      <c r="K23" s="9">
        <v>35</v>
      </c>
      <c r="L23" s="13">
        <v>0.124113475177305</v>
      </c>
      <c r="M23" s="12">
        <v>282</v>
      </c>
    </row>
    <row r="24" spans="2:13" ht="15" thickBot="1" x14ac:dyDescent="0.35">
      <c r="B24" s="5" t="s">
        <v>59</v>
      </c>
      <c r="C24" s="29">
        <v>4</v>
      </c>
      <c r="D24" s="38">
        <v>1.60642570281124E-2</v>
      </c>
      <c r="E24" s="29">
        <v>203</v>
      </c>
      <c r="F24" s="38">
        <v>0.81526104417670597</v>
      </c>
      <c r="G24" s="29">
        <v>33</v>
      </c>
      <c r="H24" s="38">
        <v>0.132530120481927</v>
      </c>
      <c r="I24" s="29">
        <v>4</v>
      </c>
      <c r="J24" s="38">
        <v>1.60642570281124E-2</v>
      </c>
      <c r="K24" s="29">
        <v>5</v>
      </c>
      <c r="L24" s="38">
        <v>2.00803212851405E-2</v>
      </c>
      <c r="M24" s="11">
        <v>249</v>
      </c>
    </row>
    <row r="25" spans="2:13" ht="15" thickBot="1" x14ac:dyDescent="0.35">
      <c r="B25" s="5" t="s">
        <v>2</v>
      </c>
      <c r="C25" s="29">
        <v>0</v>
      </c>
      <c r="D25" s="38">
        <v>0</v>
      </c>
      <c r="E25" s="29">
        <v>0</v>
      </c>
      <c r="F25" s="38">
        <v>0</v>
      </c>
      <c r="G25" s="39">
        <v>3</v>
      </c>
      <c r="H25" s="38">
        <v>0.3</v>
      </c>
      <c r="I25" s="29">
        <v>5</v>
      </c>
      <c r="J25" s="38">
        <v>0.5</v>
      </c>
      <c r="K25" s="29">
        <v>2</v>
      </c>
      <c r="L25" s="38">
        <v>0.2</v>
      </c>
      <c r="M25" s="11">
        <v>10</v>
      </c>
    </row>
    <row r="26" spans="2:13" ht="15" thickBot="1" x14ac:dyDescent="0.35">
      <c r="B26" s="5" t="s">
        <v>3</v>
      </c>
      <c r="C26" s="29">
        <v>0</v>
      </c>
      <c r="D26" s="38">
        <v>0</v>
      </c>
      <c r="E26" s="29">
        <v>2</v>
      </c>
      <c r="F26" s="38">
        <v>3.7735849056603703E-2</v>
      </c>
      <c r="G26" s="29">
        <v>16</v>
      </c>
      <c r="H26" s="38">
        <v>0.30188679245283001</v>
      </c>
      <c r="I26" s="29">
        <v>21</v>
      </c>
      <c r="J26" s="38">
        <v>0.39622641509433898</v>
      </c>
      <c r="K26" s="29">
        <v>14</v>
      </c>
      <c r="L26" s="38">
        <v>0.26415094339622602</v>
      </c>
      <c r="M26" s="11">
        <v>53</v>
      </c>
    </row>
    <row r="27" spans="2:13" ht="15" thickBot="1" x14ac:dyDescent="0.35">
      <c r="B27" s="5" t="s">
        <v>1</v>
      </c>
      <c r="C27" s="29">
        <v>3</v>
      </c>
      <c r="D27" s="38">
        <v>4.2857142857142802E-2</v>
      </c>
      <c r="E27" s="29">
        <v>15</v>
      </c>
      <c r="F27" s="38">
        <v>0.214285714285714</v>
      </c>
      <c r="G27" s="29">
        <v>21</v>
      </c>
      <c r="H27" s="38">
        <v>0.3</v>
      </c>
      <c r="I27" s="29">
        <v>16</v>
      </c>
      <c r="J27" s="38">
        <v>0.22857142857142801</v>
      </c>
      <c r="K27" s="29">
        <v>15</v>
      </c>
      <c r="L27" s="38">
        <v>0.214285714285714</v>
      </c>
      <c r="M27" s="11">
        <v>70</v>
      </c>
    </row>
    <row r="28" spans="2:13" ht="15" thickBot="1" x14ac:dyDescent="0.35">
      <c r="B28" s="1" t="s">
        <v>60</v>
      </c>
      <c r="C28" s="11">
        <f>SUM(C20:C27)</f>
        <v>7</v>
      </c>
      <c r="D28" s="40">
        <v>8.0645161290322492E-3</v>
      </c>
      <c r="E28" s="11">
        <f>SUM(E20:E27)</f>
        <v>320</v>
      </c>
      <c r="F28" s="40">
        <v>0.36866359447004599</v>
      </c>
      <c r="G28" s="11">
        <f>SUM(G20:G27)</f>
        <v>264</v>
      </c>
      <c r="H28" s="40">
        <v>0.30414746543778798</v>
      </c>
      <c r="I28" s="11">
        <f>SUM(I20:I27)</f>
        <v>157</v>
      </c>
      <c r="J28" s="40">
        <v>0.18087557603686599</v>
      </c>
      <c r="K28" s="11">
        <f>SUM(K20:K27)</f>
        <v>120</v>
      </c>
      <c r="L28" s="40">
        <v>0.13824884792626699</v>
      </c>
      <c r="M28" s="12">
        <f>SUM(M20:M27)</f>
        <v>868</v>
      </c>
    </row>
  </sheetData>
  <mergeCells count="13">
    <mergeCell ref="C3:N3"/>
    <mergeCell ref="C4:D4"/>
    <mergeCell ref="E4:F4"/>
    <mergeCell ref="G4:H4"/>
    <mergeCell ref="I4:J4"/>
    <mergeCell ref="K4:L4"/>
    <mergeCell ref="M4:N4"/>
    <mergeCell ref="C17:L17"/>
    <mergeCell ref="C18:D18"/>
    <mergeCell ref="E18:F18"/>
    <mergeCell ref="G18:H18"/>
    <mergeCell ref="I18:J18"/>
    <mergeCell ref="K18:L18"/>
  </mergeCells>
  <pageMargins left="0.7" right="0.7" top="0.75" bottom="0.75" header="0.3" footer="0.3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5"/>
  <sheetViews>
    <sheetView view="pageBreakPreview" zoomScale="70" zoomScaleNormal="100" zoomScaleSheetLayoutView="70" workbookViewId="0">
      <selection activeCell="G35" sqref="G35"/>
    </sheetView>
  </sheetViews>
  <sheetFormatPr defaultColWidth="8.88671875" defaultRowHeight="14.4" x14ac:dyDescent="0.3"/>
  <cols>
    <col min="1" max="1" width="8.88671875" style="7"/>
    <col min="2" max="2" width="17.6640625" style="7" customWidth="1"/>
    <col min="3" max="3" width="14.5546875" style="7" customWidth="1"/>
    <col min="4" max="8" width="8.88671875" style="7"/>
    <col min="9" max="9" width="20.44140625" style="7" customWidth="1"/>
    <col min="10" max="10" width="13.5546875" style="7" customWidth="1"/>
    <col min="11" max="16384" width="8.88671875" style="7"/>
  </cols>
  <sheetData>
    <row r="1" spans="2:14" x14ac:dyDescent="0.3">
      <c r="B1" s="4" t="s">
        <v>50</v>
      </c>
      <c r="C1" s="41"/>
    </row>
    <row r="2" spans="2:14" ht="15" thickBot="1" x14ac:dyDescent="0.35"/>
    <row r="3" spans="2:14" ht="15" thickBot="1" x14ac:dyDescent="0.35">
      <c r="B3" s="42"/>
      <c r="C3" s="118" t="s">
        <v>0</v>
      </c>
      <c r="D3" s="119"/>
      <c r="E3" s="119"/>
      <c r="F3" s="120"/>
      <c r="G3" s="121" t="s">
        <v>20</v>
      </c>
      <c r="I3" s="42"/>
      <c r="J3" s="122" t="s">
        <v>62</v>
      </c>
      <c r="K3" s="123"/>
      <c r="L3" s="123"/>
      <c r="M3" s="124"/>
      <c r="N3" s="121" t="s">
        <v>20</v>
      </c>
    </row>
    <row r="4" spans="2:14" ht="15" thickBot="1" x14ac:dyDescent="0.35">
      <c r="B4" s="43"/>
      <c r="C4" s="121" t="s">
        <v>4</v>
      </c>
      <c r="D4" s="121"/>
      <c r="E4" s="121" t="s">
        <v>5</v>
      </c>
      <c r="F4" s="121"/>
      <c r="G4" s="121"/>
      <c r="I4" s="44"/>
      <c r="J4" s="125" t="s">
        <v>63</v>
      </c>
      <c r="K4" s="126"/>
      <c r="L4" s="125" t="s">
        <v>64</v>
      </c>
      <c r="M4" s="126"/>
      <c r="N4" s="121"/>
    </row>
    <row r="5" spans="2:14" ht="15" thickBot="1" x14ac:dyDescent="0.35">
      <c r="B5" s="45"/>
      <c r="C5" s="46" t="s">
        <v>54</v>
      </c>
      <c r="D5" s="46" t="s">
        <v>53</v>
      </c>
      <c r="E5" s="46" t="s">
        <v>54</v>
      </c>
      <c r="F5" s="46" t="s">
        <v>53</v>
      </c>
      <c r="G5" s="121"/>
      <c r="I5" s="44"/>
      <c r="J5" s="47" t="s">
        <v>54</v>
      </c>
      <c r="K5" s="48" t="s">
        <v>53</v>
      </c>
      <c r="L5" s="47" t="s">
        <v>52</v>
      </c>
      <c r="M5" s="48" t="s">
        <v>53</v>
      </c>
      <c r="N5" s="121"/>
    </row>
    <row r="6" spans="2:14" ht="17.25" customHeight="1" thickBot="1" x14ac:dyDescent="0.35">
      <c r="B6" s="49" t="s">
        <v>55</v>
      </c>
      <c r="C6" s="29">
        <v>2</v>
      </c>
      <c r="D6" s="50">
        <v>0.4</v>
      </c>
      <c r="E6" s="29">
        <v>3</v>
      </c>
      <c r="F6" s="38">
        <v>0.6</v>
      </c>
      <c r="G6" s="11">
        <v>5</v>
      </c>
      <c r="I6" s="49" t="s">
        <v>55</v>
      </c>
      <c r="J6" s="29">
        <v>5</v>
      </c>
      <c r="K6" s="38">
        <v>1</v>
      </c>
      <c r="L6" s="29">
        <v>0</v>
      </c>
      <c r="M6" s="38">
        <v>0</v>
      </c>
      <c r="N6" s="11">
        <v>5</v>
      </c>
    </row>
    <row r="7" spans="2:14" ht="15" thickBot="1" x14ac:dyDescent="0.35">
      <c r="B7" s="5" t="s">
        <v>56</v>
      </c>
      <c r="C7" s="29">
        <v>13</v>
      </c>
      <c r="D7" s="50">
        <v>0.25</v>
      </c>
      <c r="E7" s="29">
        <v>39</v>
      </c>
      <c r="F7" s="38">
        <v>0.75</v>
      </c>
      <c r="G7" s="11">
        <v>52</v>
      </c>
      <c r="I7" s="5" t="s">
        <v>56</v>
      </c>
      <c r="J7" s="29">
        <v>46</v>
      </c>
      <c r="K7" s="38">
        <v>0.88461538461538403</v>
      </c>
      <c r="L7" s="29">
        <v>6</v>
      </c>
      <c r="M7" s="38">
        <v>0.115384615384615</v>
      </c>
      <c r="N7" s="11">
        <v>52</v>
      </c>
    </row>
    <row r="8" spans="2:14" ht="15" thickBot="1" x14ac:dyDescent="0.35">
      <c r="B8" s="5" t="s">
        <v>57</v>
      </c>
      <c r="C8" s="29">
        <v>62</v>
      </c>
      <c r="D8" s="50">
        <v>0.421768707482993</v>
      </c>
      <c r="E8" s="29">
        <v>85</v>
      </c>
      <c r="F8" s="38">
        <v>0.578231292517006</v>
      </c>
      <c r="G8" s="11">
        <v>147</v>
      </c>
      <c r="I8" s="5" t="s">
        <v>57</v>
      </c>
      <c r="J8" s="29">
        <v>111</v>
      </c>
      <c r="K8" s="38">
        <v>0.75510204081632604</v>
      </c>
      <c r="L8" s="29">
        <v>36</v>
      </c>
      <c r="M8" s="38">
        <v>0.24489795918367299</v>
      </c>
      <c r="N8" s="11">
        <v>147</v>
      </c>
    </row>
    <row r="9" spans="2:14" ht="15" thickBot="1" x14ac:dyDescent="0.35">
      <c r="B9" s="1" t="s">
        <v>58</v>
      </c>
      <c r="C9" s="9">
        <v>134</v>
      </c>
      <c r="D9" s="51">
        <v>0.47517730496453903</v>
      </c>
      <c r="E9" s="9">
        <v>148</v>
      </c>
      <c r="F9" s="13">
        <v>0.52482269503546097</v>
      </c>
      <c r="G9" s="12">
        <v>282</v>
      </c>
      <c r="I9" s="5" t="s">
        <v>58</v>
      </c>
      <c r="J9" s="29">
        <v>241</v>
      </c>
      <c r="K9" s="38">
        <v>0.85460992907801403</v>
      </c>
      <c r="L9" s="29">
        <v>41</v>
      </c>
      <c r="M9" s="38">
        <v>0.145390070921985</v>
      </c>
      <c r="N9" s="11">
        <v>282</v>
      </c>
    </row>
    <row r="10" spans="2:14" ht="15" thickBot="1" x14ac:dyDescent="0.35">
      <c r="B10" s="1" t="s">
        <v>59</v>
      </c>
      <c r="C10" s="9">
        <v>101</v>
      </c>
      <c r="D10" s="51">
        <v>0.40562248995983902</v>
      </c>
      <c r="E10" s="9">
        <v>148</v>
      </c>
      <c r="F10" s="13">
        <v>0.59437751004016004</v>
      </c>
      <c r="G10" s="12">
        <v>249</v>
      </c>
      <c r="I10" s="5" t="s">
        <v>59</v>
      </c>
      <c r="J10" s="29">
        <v>242</v>
      </c>
      <c r="K10" s="38">
        <v>0.97188755020080297</v>
      </c>
      <c r="L10" s="29">
        <v>7</v>
      </c>
      <c r="M10" s="38">
        <v>2.81124497991967E-2</v>
      </c>
      <c r="N10" s="11">
        <v>249</v>
      </c>
    </row>
    <row r="11" spans="2:14" ht="15" thickBot="1" x14ac:dyDescent="0.35">
      <c r="B11" s="5" t="s">
        <v>2</v>
      </c>
      <c r="C11" s="29">
        <v>5</v>
      </c>
      <c r="D11" s="50">
        <v>0.5</v>
      </c>
      <c r="E11" s="29">
        <v>5</v>
      </c>
      <c r="F11" s="38">
        <v>0.5</v>
      </c>
      <c r="G11" s="11">
        <v>10</v>
      </c>
      <c r="I11" s="5" t="s">
        <v>2</v>
      </c>
      <c r="J11" s="29">
        <v>9</v>
      </c>
      <c r="K11" s="38">
        <v>0.9</v>
      </c>
      <c r="L11" s="29">
        <v>1</v>
      </c>
      <c r="M11" s="38">
        <v>0.1</v>
      </c>
      <c r="N11" s="11">
        <v>10</v>
      </c>
    </row>
    <row r="12" spans="2:14" ht="15" thickBot="1" x14ac:dyDescent="0.35">
      <c r="B12" s="5" t="s">
        <v>3</v>
      </c>
      <c r="C12" s="29">
        <v>28</v>
      </c>
      <c r="D12" s="50">
        <v>0.52830188679245205</v>
      </c>
      <c r="E12" s="29">
        <v>25</v>
      </c>
      <c r="F12" s="38">
        <v>0.47169811320754701</v>
      </c>
      <c r="G12" s="11">
        <v>53</v>
      </c>
      <c r="I12" s="5" t="s">
        <v>3</v>
      </c>
      <c r="J12" s="29">
        <v>48</v>
      </c>
      <c r="K12" s="38">
        <v>0.90566037735849003</v>
      </c>
      <c r="L12" s="29">
        <v>5</v>
      </c>
      <c r="M12" s="38">
        <v>9.4339622641509399E-2</v>
      </c>
      <c r="N12" s="11">
        <v>53</v>
      </c>
    </row>
    <row r="13" spans="2:14" ht="15" thickBot="1" x14ac:dyDescent="0.35">
      <c r="B13" s="5" t="s">
        <v>1</v>
      </c>
      <c r="C13" s="29">
        <v>47</v>
      </c>
      <c r="D13" s="50">
        <v>0.67142857142857104</v>
      </c>
      <c r="E13" s="29">
        <v>23</v>
      </c>
      <c r="F13" s="38">
        <v>0.32857142857142801</v>
      </c>
      <c r="G13" s="11">
        <v>70</v>
      </c>
      <c r="I13" s="5" t="s">
        <v>1</v>
      </c>
      <c r="J13" s="29">
        <v>59</v>
      </c>
      <c r="K13" s="38">
        <v>0.84285714285714197</v>
      </c>
      <c r="L13" s="29">
        <v>11</v>
      </c>
      <c r="M13" s="38">
        <v>0.157142857142857</v>
      </c>
      <c r="N13" s="11">
        <v>70</v>
      </c>
    </row>
    <row r="14" spans="2:14" ht="15" thickBot="1" x14ac:dyDescent="0.35">
      <c r="B14" s="5" t="s">
        <v>60</v>
      </c>
      <c r="C14" s="11">
        <f>SUM(C6:C13)</f>
        <v>392</v>
      </c>
      <c r="D14" s="40">
        <v>0.43087557603686599</v>
      </c>
      <c r="E14" s="11">
        <f>SUM(E6:E13)</f>
        <v>476</v>
      </c>
      <c r="F14" s="40">
        <v>0.53917050691244195</v>
      </c>
      <c r="G14" s="11">
        <f>SUM(G6:G13)</f>
        <v>868</v>
      </c>
      <c r="I14" s="5" t="s">
        <v>60</v>
      </c>
      <c r="J14" s="11">
        <f>SUM(J6:J13)</f>
        <v>761</v>
      </c>
      <c r="K14" s="40">
        <v>0.87672811059907796</v>
      </c>
      <c r="L14" s="11">
        <f>SUM(L6:L13)</f>
        <v>107</v>
      </c>
      <c r="M14" s="40">
        <v>0.123271889400921</v>
      </c>
      <c r="N14" s="11">
        <f>SUM(N6:N13)</f>
        <v>868</v>
      </c>
    </row>
    <row r="15" spans="2:14" ht="15" thickBot="1" x14ac:dyDescent="0.35"/>
    <row r="16" spans="2:14" ht="15" thickBot="1" x14ac:dyDescent="0.35">
      <c r="B16" s="52" t="s">
        <v>65</v>
      </c>
      <c r="C16" s="48" t="s">
        <v>66</v>
      </c>
      <c r="I16" s="47" t="s">
        <v>67</v>
      </c>
      <c r="J16" s="48" t="s">
        <v>66</v>
      </c>
    </row>
    <row r="17" spans="2:11" ht="15" thickBot="1" x14ac:dyDescent="0.35">
      <c r="B17" s="53"/>
      <c r="C17" s="29"/>
      <c r="I17" s="53"/>
      <c r="J17" s="29"/>
    </row>
    <row r="18" spans="2:11" ht="15" thickBot="1" x14ac:dyDescent="0.35">
      <c r="B18" s="1" t="s">
        <v>68</v>
      </c>
      <c r="C18" s="38">
        <v>0.29493087557603598</v>
      </c>
      <c r="I18" s="5" t="s">
        <v>69</v>
      </c>
      <c r="J18" s="30">
        <v>0.722350230414746</v>
      </c>
    </row>
    <row r="19" spans="2:11" ht="15" thickBot="1" x14ac:dyDescent="0.35">
      <c r="B19" s="1" t="s">
        <v>70</v>
      </c>
      <c r="C19" s="38">
        <v>1.4976958525345601E-2</v>
      </c>
      <c r="I19" s="5" t="s">
        <v>71</v>
      </c>
      <c r="J19" s="30">
        <v>2.1889400921658898E-2</v>
      </c>
    </row>
    <row r="20" spans="2:11" ht="15" thickBot="1" x14ac:dyDescent="0.35">
      <c r="B20" s="1" t="s">
        <v>72</v>
      </c>
      <c r="C20" s="38">
        <v>8.0645161290322492E-3</v>
      </c>
      <c r="E20" s="21"/>
      <c r="I20" s="5" t="s">
        <v>73</v>
      </c>
      <c r="J20" s="30">
        <v>4.60829493087557E-3</v>
      </c>
    </row>
    <row r="21" spans="2:11" ht="15" thickBot="1" x14ac:dyDescent="0.35">
      <c r="B21" s="1" t="s">
        <v>74</v>
      </c>
      <c r="C21" s="38">
        <v>3.34101382488479E-2</v>
      </c>
      <c r="I21" s="5" t="s">
        <v>75</v>
      </c>
      <c r="J21" s="30">
        <v>6.4516129032257993E-2</v>
      </c>
    </row>
    <row r="22" spans="2:11" ht="15" thickBot="1" x14ac:dyDescent="0.35">
      <c r="B22" s="5" t="s">
        <v>76</v>
      </c>
      <c r="C22" s="38">
        <v>0.35599078341013801</v>
      </c>
      <c r="I22" s="5" t="s">
        <v>77</v>
      </c>
      <c r="J22" s="30">
        <v>0.18548387096774099</v>
      </c>
    </row>
    <row r="23" spans="2:11" ht="15" thickBot="1" x14ac:dyDescent="0.35">
      <c r="B23" s="1" t="s">
        <v>78</v>
      </c>
      <c r="C23" s="38">
        <v>1.8433179723502301E-2</v>
      </c>
      <c r="I23" s="1" t="s">
        <v>18</v>
      </c>
      <c r="J23" s="30">
        <v>1.1520737327188901E-3</v>
      </c>
    </row>
    <row r="24" spans="2:11" ht="15" thickBot="1" x14ac:dyDescent="0.35">
      <c r="B24" s="1" t="s">
        <v>75</v>
      </c>
      <c r="C24" s="38">
        <v>7.4884792626728106E-2</v>
      </c>
      <c r="I24" s="1" t="s">
        <v>20</v>
      </c>
      <c r="J24" s="35">
        <f>SUM(J18:J23)</f>
        <v>0.99999999999999833</v>
      </c>
    </row>
    <row r="25" spans="2:11" ht="15" thickBot="1" x14ac:dyDescent="0.35">
      <c r="B25" s="5" t="s">
        <v>79</v>
      </c>
      <c r="C25" s="38">
        <v>5.7603686635944703E-3</v>
      </c>
      <c r="I25" s="54"/>
      <c r="J25" s="55"/>
    </row>
    <row r="26" spans="2:11" ht="15" thickBot="1" x14ac:dyDescent="0.35">
      <c r="B26" s="14" t="s">
        <v>77</v>
      </c>
      <c r="C26" s="38">
        <v>0.19354838709677399</v>
      </c>
      <c r="I26" s="56" t="s">
        <v>80</v>
      </c>
      <c r="J26" s="57" t="s">
        <v>66</v>
      </c>
    </row>
    <row r="27" spans="2:11" ht="15" thickBot="1" x14ac:dyDescent="0.35">
      <c r="B27" s="14" t="s">
        <v>20</v>
      </c>
      <c r="C27" s="40">
        <f>SUM(C18:C26)</f>
        <v>0.99999999999999856</v>
      </c>
      <c r="I27" s="1"/>
      <c r="J27" s="58"/>
      <c r="K27" s="59"/>
    </row>
    <row r="28" spans="2:11" ht="15" thickBot="1" x14ac:dyDescent="0.35">
      <c r="C28" s="55"/>
      <c r="I28" s="5" t="s">
        <v>81</v>
      </c>
      <c r="J28" s="60">
        <v>1.1520737327188901E-3</v>
      </c>
    </row>
    <row r="29" spans="2:11" ht="15" thickBot="1" x14ac:dyDescent="0.35">
      <c r="B29" s="47" t="s">
        <v>82</v>
      </c>
      <c r="C29" s="48" t="s">
        <v>66</v>
      </c>
      <c r="I29" s="5" t="s">
        <v>83</v>
      </c>
      <c r="J29" s="30">
        <v>0.58870967741935398</v>
      </c>
    </row>
    <row r="30" spans="2:11" ht="15" thickBot="1" x14ac:dyDescent="0.35">
      <c r="B30" s="5" t="s">
        <v>84</v>
      </c>
      <c r="C30" s="30">
        <v>7.3732718894009203E-2</v>
      </c>
      <c r="I30" s="5" t="s">
        <v>85</v>
      </c>
      <c r="J30" s="30">
        <v>0.34331797235022998</v>
      </c>
      <c r="K30" s="61"/>
    </row>
    <row r="31" spans="2:11" ht="15" thickBot="1" x14ac:dyDescent="0.35">
      <c r="B31" s="5" t="s">
        <v>86</v>
      </c>
      <c r="C31" s="30">
        <v>0.67281105990783396</v>
      </c>
      <c r="D31" s="61"/>
      <c r="I31" s="5" t="s">
        <v>87</v>
      </c>
      <c r="J31" s="30">
        <v>2.4193548387096701E-2</v>
      </c>
    </row>
    <row r="32" spans="2:11" ht="15" thickBot="1" x14ac:dyDescent="0.35">
      <c r="B32" s="5" t="s">
        <v>75</v>
      </c>
      <c r="C32" s="30">
        <v>3.34101382488479E-2</v>
      </c>
      <c r="I32" s="5" t="s">
        <v>88</v>
      </c>
      <c r="J32" s="30">
        <v>1.95852534562212E-2</v>
      </c>
    </row>
    <row r="33" spans="2:10" ht="15" thickBot="1" x14ac:dyDescent="0.35">
      <c r="B33" s="5" t="s">
        <v>77</v>
      </c>
      <c r="C33" s="30">
        <v>0.220046082949308</v>
      </c>
      <c r="I33" s="5" t="s">
        <v>89</v>
      </c>
      <c r="J33" s="30">
        <v>2.3041474654377802E-3</v>
      </c>
    </row>
    <row r="34" spans="2:10" ht="14.25" customHeight="1" thickBot="1" x14ac:dyDescent="0.35">
      <c r="B34" s="1" t="s">
        <v>20</v>
      </c>
      <c r="C34" s="35">
        <f>SUM(C30:C33)</f>
        <v>0.99999999999999911</v>
      </c>
      <c r="I34" s="5" t="s">
        <v>77</v>
      </c>
      <c r="J34" s="30">
        <v>2.0737327188939999E-2</v>
      </c>
    </row>
    <row r="35" spans="2:10" ht="15" thickBot="1" x14ac:dyDescent="0.35">
      <c r="B35" s="117"/>
      <c r="C35" s="117"/>
      <c r="I35" s="1" t="s">
        <v>20</v>
      </c>
      <c r="J35" s="40">
        <f>SUM(J28:J34)</f>
        <v>0.99999999999999856</v>
      </c>
    </row>
  </sheetData>
  <mergeCells count="9">
    <mergeCell ref="B35:C35"/>
    <mergeCell ref="C3:F3"/>
    <mergeCell ref="G3:G5"/>
    <mergeCell ref="J3:M3"/>
    <mergeCell ref="N3:N5"/>
    <mergeCell ref="C4:D4"/>
    <mergeCell ref="E4:F4"/>
    <mergeCell ref="J4:K4"/>
    <mergeCell ref="L4:M4"/>
  </mergeCells>
  <pageMargins left="0.7" right="0.7" top="0.75" bottom="0.75" header="0.3" footer="0.3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1"/>
  <sheetViews>
    <sheetView view="pageBreakPreview" topLeftCell="B4" zoomScale="80" zoomScaleNormal="100" zoomScaleSheetLayoutView="80" workbookViewId="0">
      <selection activeCell="R16" sqref="R16"/>
    </sheetView>
  </sheetViews>
  <sheetFormatPr defaultRowHeight="14.4" x14ac:dyDescent="0.3"/>
  <cols>
    <col min="2" max="2" width="29" customWidth="1"/>
    <col min="5" max="5" width="10.33203125" customWidth="1"/>
    <col min="10" max="10" width="10.33203125" customWidth="1"/>
    <col min="12" max="12" width="11.6640625" customWidth="1"/>
    <col min="13" max="13" width="12.6640625" customWidth="1"/>
    <col min="14" max="14" width="10.5546875" customWidth="1"/>
    <col min="15" max="15" width="12.33203125" customWidth="1"/>
  </cols>
  <sheetData>
    <row r="1" spans="2:15" x14ac:dyDescent="0.3">
      <c r="B1" s="4" t="s">
        <v>49</v>
      </c>
      <c r="E1" s="21"/>
    </row>
    <row r="2" spans="2:15" ht="15" thickBot="1" x14ac:dyDescent="0.35"/>
    <row r="3" spans="2:15" ht="15" thickBot="1" x14ac:dyDescent="0.35">
      <c r="B3" s="127" t="s">
        <v>22</v>
      </c>
      <c r="C3" s="129" t="s">
        <v>6</v>
      </c>
      <c r="D3" s="130"/>
      <c r="E3" s="130"/>
      <c r="F3" s="130"/>
      <c r="G3" s="130"/>
      <c r="H3" s="130"/>
      <c r="I3" s="130"/>
      <c r="J3" s="131"/>
      <c r="K3" s="129" t="s">
        <v>0</v>
      </c>
      <c r="L3" s="130"/>
      <c r="M3" s="130"/>
      <c r="N3" s="131"/>
      <c r="O3" s="132" t="s">
        <v>21</v>
      </c>
    </row>
    <row r="4" spans="2:15" ht="29.4" thickBot="1" x14ac:dyDescent="0.35">
      <c r="B4" s="128"/>
      <c r="C4" s="16" t="s">
        <v>7</v>
      </c>
      <c r="D4" s="16" t="s">
        <v>8</v>
      </c>
      <c r="E4" s="16" t="s">
        <v>9</v>
      </c>
      <c r="F4" s="16" t="s">
        <v>10</v>
      </c>
      <c r="G4" s="16" t="s">
        <v>18</v>
      </c>
      <c r="H4" s="16" t="s">
        <v>19</v>
      </c>
      <c r="I4" s="16" t="s">
        <v>11</v>
      </c>
      <c r="J4" s="16" t="s">
        <v>23</v>
      </c>
      <c r="K4" s="16" t="s">
        <v>5</v>
      </c>
      <c r="L4" s="16" t="s">
        <v>4</v>
      </c>
      <c r="M4" s="16" t="s">
        <v>41</v>
      </c>
      <c r="N4" s="93" t="s">
        <v>24</v>
      </c>
      <c r="O4" s="133"/>
    </row>
    <row r="5" spans="2:15" ht="15" thickBot="1" x14ac:dyDescent="0.35">
      <c r="B5" s="5" t="s">
        <v>25</v>
      </c>
      <c r="C5" s="6">
        <v>225</v>
      </c>
      <c r="D5" s="6">
        <v>97</v>
      </c>
      <c r="E5" s="6">
        <v>37</v>
      </c>
      <c r="F5" s="6">
        <v>39</v>
      </c>
      <c r="G5" s="6">
        <v>47</v>
      </c>
      <c r="H5" s="68">
        <v>445</v>
      </c>
      <c r="I5" s="107">
        <v>754</v>
      </c>
      <c r="J5" s="6">
        <v>58</v>
      </c>
      <c r="K5" s="6">
        <v>724</v>
      </c>
      <c r="L5" s="6">
        <v>477</v>
      </c>
      <c r="M5" s="6">
        <v>1</v>
      </c>
      <c r="N5" s="6">
        <v>55</v>
      </c>
      <c r="O5" s="107">
        <v>1257</v>
      </c>
    </row>
    <row r="6" spans="2:15" ht="15" thickBot="1" x14ac:dyDescent="0.35">
      <c r="B6" s="5" t="s">
        <v>26</v>
      </c>
      <c r="C6" s="6">
        <v>168</v>
      </c>
      <c r="D6" s="6">
        <v>77</v>
      </c>
      <c r="E6" s="6">
        <v>24</v>
      </c>
      <c r="F6" s="6">
        <v>29</v>
      </c>
      <c r="G6" s="6">
        <v>34</v>
      </c>
      <c r="H6" s="68">
        <v>376</v>
      </c>
      <c r="I6" s="68">
        <v>524</v>
      </c>
      <c r="J6" s="6">
        <v>44</v>
      </c>
      <c r="K6" s="6">
        <v>512</v>
      </c>
      <c r="L6" s="6">
        <v>347</v>
      </c>
      <c r="M6" s="6">
        <v>1</v>
      </c>
      <c r="N6" s="6">
        <v>40</v>
      </c>
      <c r="O6" s="68">
        <v>900</v>
      </c>
    </row>
    <row r="7" spans="2:15" ht="15" thickBot="1" x14ac:dyDescent="0.35">
      <c r="B7" s="14" t="s">
        <v>27</v>
      </c>
      <c r="C7" s="20">
        <v>57</v>
      </c>
      <c r="D7" s="20">
        <v>20</v>
      </c>
      <c r="E7" s="20">
        <v>13</v>
      </c>
      <c r="F7" s="20">
        <v>10</v>
      </c>
      <c r="G7" s="20">
        <v>27</v>
      </c>
      <c r="H7" s="68">
        <v>127</v>
      </c>
      <c r="I7" s="107">
        <v>230</v>
      </c>
      <c r="J7" s="20">
        <v>14</v>
      </c>
      <c r="K7" s="20">
        <v>212</v>
      </c>
      <c r="L7" s="20">
        <v>130</v>
      </c>
      <c r="M7" s="20">
        <v>0</v>
      </c>
      <c r="N7" s="20">
        <v>15</v>
      </c>
      <c r="O7" s="107">
        <v>357</v>
      </c>
    </row>
    <row r="8" spans="2:15" ht="15" thickBot="1" x14ac:dyDescent="0.35">
      <c r="B8" s="14" t="s">
        <v>28</v>
      </c>
      <c r="C8" s="6">
        <v>22</v>
      </c>
      <c r="D8" s="6">
        <v>8</v>
      </c>
      <c r="E8" s="6">
        <v>5</v>
      </c>
      <c r="F8" s="6">
        <v>3</v>
      </c>
      <c r="G8" s="6">
        <v>16</v>
      </c>
      <c r="H8" s="68">
        <v>54</v>
      </c>
      <c r="I8" s="68">
        <v>78</v>
      </c>
      <c r="J8" s="6">
        <v>6</v>
      </c>
      <c r="K8" s="6">
        <v>90</v>
      </c>
      <c r="L8" s="6">
        <v>33</v>
      </c>
      <c r="M8" s="6">
        <v>0</v>
      </c>
      <c r="N8" s="6">
        <v>9</v>
      </c>
      <c r="O8" s="68">
        <v>132</v>
      </c>
    </row>
    <row r="9" spans="2:15" ht="15" thickBot="1" x14ac:dyDescent="0.35">
      <c r="B9" s="14" t="s">
        <v>29</v>
      </c>
      <c r="C9" s="6">
        <v>35</v>
      </c>
      <c r="D9" s="6">
        <v>12</v>
      </c>
      <c r="E9" s="6">
        <v>8</v>
      </c>
      <c r="F9" s="6">
        <v>7</v>
      </c>
      <c r="G9" s="6">
        <v>3</v>
      </c>
      <c r="H9" s="68">
        <v>65</v>
      </c>
      <c r="I9" s="107">
        <v>152</v>
      </c>
      <c r="J9" s="6">
        <v>8</v>
      </c>
      <c r="K9" s="6">
        <v>122</v>
      </c>
      <c r="L9" s="6">
        <v>97</v>
      </c>
      <c r="M9" s="6">
        <v>0</v>
      </c>
      <c r="N9" s="6">
        <v>6</v>
      </c>
      <c r="O9" s="68">
        <v>225</v>
      </c>
    </row>
    <row r="10" spans="2:15" ht="15" thickBot="1" x14ac:dyDescent="0.35">
      <c r="B10" s="14" t="s">
        <v>30</v>
      </c>
      <c r="C10" s="6">
        <v>28</v>
      </c>
      <c r="D10" s="6">
        <v>8</v>
      </c>
      <c r="E10" s="6">
        <v>6</v>
      </c>
      <c r="F10" s="6">
        <v>6</v>
      </c>
      <c r="G10" s="6">
        <v>10</v>
      </c>
      <c r="H10" s="68">
        <v>58</v>
      </c>
      <c r="I10" s="68">
        <v>98</v>
      </c>
      <c r="J10" s="6">
        <v>8</v>
      </c>
      <c r="K10" s="6">
        <v>87</v>
      </c>
      <c r="L10" s="6">
        <v>63</v>
      </c>
      <c r="M10" s="6">
        <v>0</v>
      </c>
      <c r="N10" s="6">
        <v>6</v>
      </c>
      <c r="O10" s="68">
        <v>156</v>
      </c>
    </row>
    <row r="11" spans="2:15" ht="15" thickBot="1" x14ac:dyDescent="0.35">
      <c r="B11" s="14" t="s">
        <v>31</v>
      </c>
      <c r="C11" s="6">
        <v>12</v>
      </c>
      <c r="D11" s="6">
        <v>2</v>
      </c>
      <c r="E11" s="6">
        <v>4</v>
      </c>
      <c r="F11" s="6">
        <v>5</v>
      </c>
      <c r="G11" s="6">
        <v>6</v>
      </c>
      <c r="H11" s="68">
        <v>29</v>
      </c>
      <c r="I11" s="107">
        <v>56</v>
      </c>
      <c r="J11" s="6">
        <v>2</v>
      </c>
      <c r="K11" s="6">
        <v>49</v>
      </c>
      <c r="L11" s="6">
        <v>32</v>
      </c>
      <c r="M11" s="6">
        <v>0</v>
      </c>
      <c r="N11" s="6">
        <v>6</v>
      </c>
      <c r="O11" s="68">
        <v>87</v>
      </c>
    </row>
    <row r="12" spans="2:15" ht="15" thickBot="1" x14ac:dyDescent="0.35">
      <c r="B12" s="14" t="s">
        <v>42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8">
        <v>0</v>
      </c>
      <c r="I12" s="68">
        <v>2</v>
      </c>
      <c r="J12" s="6">
        <v>0</v>
      </c>
      <c r="K12" s="6">
        <v>1</v>
      </c>
      <c r="L12" s="6">
        <v>1</v>
      </c>
      <c r="M12" s="6">
        <v>0</v>
      </c>
      <c r="N12" s="6">
        <v>0</v>
      </c>
      <c r="O12" s="68">
        <v>2</v>
      </c>
    </row>
    <row r="13" spans="2:15" ht="15" thickBot="1" x14ac:dyDescent="0.35">
      <c r="B13" s="14" t="s">
        <v>43</v>
      </c>
      <c r="C13" s="6">
        <v>7</v>
      </c>
      <c r="D13" s="6">
        <v>4</v>
      </c>
      <c r="E13" s="6">
        <v>2</v>
      </c>
      <c r="F13" s="6">
        <v>1</v>
      </c>
      <c r="G13" s="6">
        <v>0</v>
      </c>
      <c r="H13" s="68">
        <v>14</v>
      </c>
      <c r="I13" s="107">
        <v>52</v>
      </c>
      <c r="J13" s="6">
        <v>1</v>
      </c>
      <c r="K13" s="6">
        <v>34</v>
      </c>
      <c r="L13" s="6">
        <v>33</v>
      </c>
      <c r="M13" s="6">
        <v>0</v>
      </c>
      <c r="N13" s="6">
        <v>0</v>
      </c>
      <c r="O13" s="68">
        <v>67</v>
      </c>
    </row>
    <row r="14" spans="2:15" ht="15" thickBot="1" x14ac:dyDescent="0.35">
      <c r="B14" s="7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2:15" ht="15" thickBot="1" x14ac:dyDescent="0.35">
      <c r="B15" s="127" t="s">
        <v>22</v>
      </c>
      <c r="C15" s="129" t="s">
        <v>6</v>
      </c>
      <c r="D15" s="130"/>
      <c r="E15" s="130"/>
      <c r="F15" s="130"/>
      <c r="G15" s="130"/>
      <c r="H15" s="130"/>
      <c r="I15" s="130"/>
      <c r="J15" s="131"/>
      <c r="K15" s="129" t="s">
        <v>0</v>
      </c>
      <c r="L15" s="130"/>
      <c r="M15" s="130"/>
      <c r="N15" s="131"/>
      <c r="O15" s="132" t="s">
        <v>21</v>
      </c>
    </row>
    <row r="16" spans="2:15" ht="29.4" thickBot="1" x14ac:dyDescent="0.35">
      <c r="B16" s="128"/>
      <c r="C16" s="16" t="s">
        <v>7</v>
      </c>
      <c r="D16" s="16" t="s">
        <v>8</v>
      </c>
      <c r="E16" s="16" t="s">
        <v>9</v>
      </c>
      <c r="F16" s="16" t="s">
        <v>10</v>
      </c>
      <c r="G16" s="16" t="s">
        <v>18</v>
      </c>
      <c r="H16" s="16" t="s">
        <v>19</v>
      </c>
      <c r="I16" s="16" t="s">
        <v>11</v>
      </c>
      <c r="J16" s="16" t="s">
        <v>23</v>
      </c>
      <c r="K16" s="16" t="s">
        <v>5</v>
      </c>
      <c r="L16" s="16" t="s">
        <v>4</v>
      </c>
      <c r="M16" s="16" t="s">
        <v>41</v>
      </c>
      <c r="N16" s="93" t="s">
        <v>24</v>
      </c>
      <c r="O16" s="133"/>
    </row>
    <row r="17" spans="2:15" ht="15" thickBot="1" x14ac:dyDescent="0.35">
      <c r="B17" s="5" t="s">
        <v>25</v>
      </c>
      <c r="C17" s="18">
        <f>C5/O5</f>
        <v>0.17899761336515513</v>
      </c>
      <c r="D17" s="18">
        <f t="shared" ref="D17" si="0">(D5/1257)</f>
        <v>7.7167859984089107E-2</v>
      </c>
      <c r="E17" s="18">
        <f>E5/O5</f>
        <v>2.94351630867144E-2</v>
      </c>
      <c r="F17" s="18">
        <f>F5/O5</f>
        <v>3.1026252983293555E-2</v>
      </c>
      <c r="G17" s="18">
        <f>(G5/O5)</f>
        <v>3.7390612569610182E-2</v>
      </c>
      <c r="H17" s="96">
        <f>(H5/O5)</f>
        <v>0.35401750198886239</v>
      </c>
      <c r="I17" s="96">
        <f>(I5/O5)</f>
        <v>0.5998408910103421</v>
      </c>
      <c r="J17" s="18">
        <f>J5/O5</f>
        <v>4.6141607000795545E-2</v>
      </c>
      <c r="K17" s="18">
        <f>(K5/O5)</f>
        <v>0.5759745425616547</v>
      </c>
      <c r="L17" s="18">
        <f>L5/O5</f>
        <v>0.37947494033412887</v>
      </c>
      <c r="M17" s="18">
        <f t="shared" ref="M17" si="1">(M5/1257)</f>
        <v>7.955449482895784E-4</v>
      </c>
      <c r="N17" s="18">
        <f>N5/O5</f>
        <v>4.3754972155926809E-2</v>
      </c>
      <c r="O17" s="96">
        <f>(O5/O5)</f>
        <v>1</v>
      </c>
    </row>
    <row r="18" spans="2:15" ht="15" thickBot="1" x14ac:dyDescent="0.35">
      <c r="B18" s="5" t="s">
        <v>26</v>
      </c>
      <c r="C18" s="18">
        <f t="shared" ref="C18:C25" si="2">C6/O6</f>
        <v>0.18666666666666668</v>
      </c>
      <c r="D18" s="18">
        <f>(D6/O6)</f>
        <v>8.5555555555555551E-2</v>
      </c>
      <c r="E18" s="18">
        <f t="shared" ref="E18:E25" si="3">E6/O6</f>
        <v>2.6666666666666668E-2</v>
      </c>
      <c r="F18" s="18">
        <f t="shared" ref="F18:F25" si="4">F6/O6</f>
        <v>3.2222222222222222E-2</v>
      </c>
      <c r="G18" s="18">
        <f t="shared" ref="G18:G25" si="5">(G6/O6)</f>
        <v>3.7777777777777778E-2</v>
      </c>
      <c r="H18" s="96">
        <f t="shared" ref="H18:H25" si="6">(H6/O6)</f>
        <v>0.4177777777777778</v>
      </c>
      <c r="I18" s="96">
        <f t="shared" ref="I18:I25" si="7">(I6/O6)</f>
        <v>0.5822222222222222</v>
      </c>
      <c r="J18" s="18">
        <f t="shared" ref="J18:J25" si="8">J6/O6</f>
        <v>4.8888888888888891E-2</v>
      </c>
      <c r="K18" s="18">
        <f t="shared" ref="K18:K25" si="9">(K6/O6)</f>
        <v>0.56888888888888889</v>
      </c>
      <c r="L18" s="18">
        <f t="shared" ref="L18:L25" si="10">L6/O6</f>
        <v>0.38555555555555554</v>
      </c>
      <c r="M18" s="18">
        <f t="shared" ref="M18" si="11">(M6/1257)</f>
        <v>7.955449482895784E-4</v>
      </c>
      <c r="N18" s="18">
        <f t="shared" ref="N18:N25" si="12">N6/O6</f>
        <v>4.4444444444444446E-2</v>
      </c>
      <c r="O18" s="96">
        <f>O6/O5</f>
        <v>0.71599045346062051</v>
      </c>
    </row>
    <row r="19" spans="2:15" ht="15" thickBot="1" x14ac:dyDescent="0.35">
      <c r="B19" s="5" t="s">
        <v>27</v>
      </c>
      <c r="C19" s="18">
        <f t="shared" si="2"/>
        <v>0.15966386554621848</v>
      </c>
      <c r="D19" s="18">
        <f>(D7/O7)</f>
        <v>5.6022408963585436E-2</v>
      </c>
      <c r="E19" s="18">
        <f t="shared" si="3"/>
        <v>3.6414565826330535E-2</v>
      </c>
      <c r="F19" s="18">
        <f t="shared" si="4"/>
        <v>2.8011204481792718E-2</v>
      </c>
      <c r="G19" s="18">
        <f t="shared" si="5"/>
        <v>7.5630252100840331E-2</v>
      </c>
      <c r="H19" s="96">
        <f t="shared" si="6"/>
        <v>0.35574229691876752</v>
      </c>
      <c r="I19" s="96">
        <f t="shared" si="7"/>
        <v>0.64425770308123254</v>
      </c>
      <c r="J19" s="18">
        <f t="shared" si="8"/>
        <v>3.9215686274509803E-2</v>
      </c>
      <c r="K19" s="18">
        <f t="shared" si="9"/>
        <v>0.5938375350140056</v>
      </c>
      <c r="L19" s="18">
        <f t="shared" si="10"/>
        <v>0.36414565826330531</v>
      </c>
      <c r="M19" s="18">
        <f t="shared" ref="M19" si="13">(M7/1257)</f>
        <v>0</v>
      </c>
      <c r="N19" s="18">
        <f t="shared" si="12"/>
        <v>4.2016806722689079E-2</v>
      </c>
      <c r="O19" s="96">
        <f>O7/O5</f>
        <v>0.28400954653937949</v>
      </c>
    </row>
    <row r="20" spans="2:15" ht="15" thickBot="1" x14ac:dyDescent="0.35">
      <c r="B20" s="5" t="s">
        <v>28</v>
      </c>
      <c r="C20" s="18">
        <f t="shared" si="2"/>
        <v>0.16666666666666666</v>
      </c>
      <c r="D20" s="18">
        <f t="shared" ref="D20:D25" si="14">(D8/O8)</f>
        <v>6.0606060606060608E-2</v>
      </c>
      <c r="E20" s="18">
        <f t="shared" si="3"/>
        <v>3.787878787878788E-2</v>
      </c>
      <c r="F20" s="18">
        <f t="shared" si="4"/>
        <v>2.2727272727272728E-2</v>
      </c>
      <c r="G20" s="18">
        <f t="shared" si="5"/>
        <v>0.12121212121212122</v>
      </c>
      <c r="H20" s="96">
        <f t="shared" si="6"/>
        <v>0.40909090909090912</v>
      </c>
      <c r="I20" s="96">
        <f t="shared" si="7"/>
        <v>0.59090909090909094</v>
      </c>
      <c r="J20" s="18">
        <f t="shared" si="8"/>
        <v>4.5454545454545456E-2</v>
      </c>
      <c r="K20" s="18">
        <f t="shared" si="9"/>
        <v>0.68181818181818177</v>
      </c>
      <c r="L20" s="18">
        <f t="shared" si="10"/>
        <v>0.25</v>
      </c>
      <c r="M20" s="18">
        <f t="shared" ref="M20" si="15">(M8/1257)</f>
        <v>0</v>
      </c>
      <c r="N20" s="18">
        <f t="shared" si="12"/>
        <v>6.8181818181818177E-2</v>
      </c>
      <c r="O20" s="96">
        <f>O8/O5</f>
        <v>0.10501193317422435</v>
      </c>
    </row>
    <row r="21" spans="2:15" ht="15" thickBot="1" x14ac:dyDescent="0.35">
      <c r="B21" s="5" t="s">
        <v>29</v>
      </c>
      <c r="C21" s="18">
        <f t="shared" si="2"/>
        <v>0.15555555555555556</v>
      </c>
      <c r="D21" s="18">
        <f t="shared" si="14"/>
        <v>5.3333333333333337E-2</v>
      </c>
      <c r="E21" s="18">
        <f t="shared" si="3"/>
        <v>3.5555555555555556E-2</v>
      </c>
      <c r="F21" s="18">
        <f t="shared" si="4"/>
        <v>3.111111111111111E-2</v>
      </c>
      <c r="G21" s="18">
        <f t="shared" si="5"/>
        <v>1.3333333333333334E-2</v>
      </c>
      <c r="H21" s="96">
        <f t="shared" si="6"/>
        <v>0.28888888888888886</v>
      </c>
      <c r="I21" s="96">
        <f t="shared" si="7"/>
        <v>0.67555555555555558</v>
      </c>
      <c r="J21" s="18">
        <f t="shared" si="8"/>
        <v>3.5555555555555556E-2</v>
      </c>
      <c r="K21" s="18">
        <f t="shared" si="9"/>
        <v>0.54222222222222227</v>
      </c>
      <c r="L21" s="18">
        <f t="shared" si="10"/>
        <v>0.43111111111111111</v>
      </c>
      <c r="M21" s="18">
        <f t="shared" ref="M21" si="16">(M9/1257)</f>
        <v>0</v>
      </c>
      <c r="N21" s="18">
        <f t="shared" si="12"/>
        <v>2.6666666666666668E-2</v>
      </c>
      <c r="O21" s="96">
        <f>O9/O5</f>
        <v>0.17899761336515513</v>
      </c>
    </row>
    <row r="22" spans="2:15" ht="15" thickBot="1" x14ac:dyDescent="0.35">
      <c r="B22" s="5" t="s">
        <v>30</v>
      </c>
      <c r="C22" s="18">
        <f t="shared" si="2"/>
        <v>0.17948717948717949</v>
      </c>
      <c r="D22" s="18">
        <f t="shared" si="14"/>
        <v>5.128205128205128E-2</v>
      </c>
      <c r="E22" s="18">
        <f t="shared" si="3"/>
        <v>3.8461538461538464E-2</v>
      </c>
      <c r="F22" s="18">
        <f t="shared" si="4"/>
        <v>3.8461538461538464E-2</v>
      </c>
      <c r="G22" s="18">
        <f t="shared" si="5"/>
        <v>6.4102564102564097E-2</v>
      </c>
      <c r="H22" s="96">
        <f t="shared" si="6"/>
        <v>0.37179487179487181</v>
      </c>
      <c r="I22" s="96">
        <f t="shared" si="7"/>
        <v>0.62820512820512819</v>
      </c>
      <c r="J22" s="18">
        <f t="shared" si="8"/>
        <v>5.128205128205128E-2</v>
      </c>
      <c r="K22" s="18">
        <f t="shared" si="9"/>
        <v>0.55769230769230771</v>
      </c>
      <c r="L22" s="18">
        <f t="shared" si="10"/>
        <v>0.40384615384615385</v>
      </c>
      <c r="M22" s="18">
        <f t="shared" ref="M22" si="17">(M10/1257)</f>
        <v>0</v>
      </c>
      <c r="N22" s="18">
        <f t="shared" si="12"/>
        <v>3.8461538461538464E-2</v>
      </c>
      <c r="O22" s="96">
        <f>O10/O5</f>
        <v>0.12410501193317422</v>
      </c>
    </row>
    <row r="23" spans="2:15" ht="15" thickBot="1" x14ac:dyDescent="0.35">
      <c r="B23" s="5" t="s">
        <v>31</v>
      </c>
      <c r="C23" s="18">
        <f t="shared" si="2"/>
        <v>0.13793103448275862</v>
      </c>
      <c r="D23" s="18">
        <f t="shared" si="14"/>
        <v>2.2988505747126436E-2</v>
      </c>
      <c r="E23" s="18">
        <f t="shared" si="3"/>
        <v>4.5977011494252873E-2</v>
      </c>
      <c r="F23" s="18">
        <f t="shared" si="4"/>
        <v>5.7471264367816091E-2</v>
      </c>
      <c r="G23" s="18">
        <f t="shared" si="5"/>
        <v>6.8965517241379309E-2</v>
      </c>
      <c r="H23" s="96">
        <f t="shared" si="6"/>
        <v>0.33333333333333331</v>
      </c>
      <c r="I23" s="96">
        <f t="shared" si="7"/>
        <v>0.64367816091954022</v>
      </c>
      <c r="J23" s="18">
        <f t="shared" si="8"/>
        <v>2.2988505747126436E-2</v>
      </c>
      <c r="K23" s="18">
        <f t="shared" si="9"/>
        <v>0.56321839080459768</v>
      </c>
      <c r="L23" s="18">
        <f t="shared" si="10"/>
        <v>0.36781609195402298</v>
      </c>
      <c r="M23" s="18">
        <f t="shared" ref="M23" si="18">(M11/1257)</f>
        <v>0</v>
      </c>
      <c r="N23" s="18">
        <f t="shared" si="12"/>
        <v>6.8965517241379309E-2</v>
      </c>
      <c r="O23" s="96">
        <f>O11/O5</f>
        <v>6.9212410501193311E-2</v>
      </c>
    </row>
    <row r="24" spans="2:15" ht="15" thickBot="1" x14ac:dyDescent="0.35">
      <c r="B24" s="14" t="s">
        <v>42</v>
      </c>
      <c r="C24" s="18">
        <f t="shared" si="2"/>
        <v>0</v>
      </c>
      <c r="D24" s="18">
        <f t="shared" si="14"/>
        <v>0</v>
      </c>
      <c r="E24" s="18">
        <f t="shared" si="3"/>
        <v>0</v>
      </c>
      <c r="F24" s="18">
        <f t="shared" si="4"/>
        <v>0</v>
      </c>
      <c r="G24" s="18">
        <f t="shared" si="5"/>
        <v>0</v>
      </c>
      <c r="H24" s="96">
        <f t="shared" si="6"/>
        <v>0</v>
      </c>
      <c r="I24" s="96">
        <f t="shared" si="7"/>
        <v>1</v>
      </c>
      <c r="J24" s="18">
        <f t="shared" si="8"/>
        <v>0</v>
      </c>
      <c r="K24" s="18">
        <f t="shared" si="9"/>
        <v>0.5</v>
      </c>
      <c r="L24" s="18">
        <f t="shared" si="10"/>
        <v>0.5</v>
      </c>
      <c r="M24" s="18">
        <f t="shared" ref="M24" si="19">(M12/1257)</f>
        <v>0</v>
      </c>
      <c r="N24" s="18">
        <f t="shared" si="12"/>
        <v>0</v>
      </c>
      <c r="O24" s="96">
        <f>O12/O5</f>
        <v>1.5910898965791568E-3</v>
      </c>
    </row>
    <row r="25" spans="2:15" ht="15" thickBot="1" x14ac:dyDescent="0.35">
      <c r="B25" s="14" t="s">
        <v>43</v>
      </c>
      <c r="C25" s="18">
        <f t="shared" si="2"/>
        <v>0.1044776119402985</v>
      </c>
      <c r="D25" s="18">
        <f t="shared" si="14"/>
        <v>5.9701492537313432E-2</v>
      </c>
      <c r="E25" s="18">
        <f t="shared" si="3"/>
        <v>2.9850746268656716E-2</v>
      </c>
      <c r="F25" s="18">
        <f t="shared" si="4"/>
        <v>1.4925373134328358E-2</v>
      </c>
      <c r="G25" s="18">
        <f t="shared" si="5"/>
        <v>0</v>
      </c>
      <c r="H25" s="96">
        <f t="shared" si="6"/>
        <v>0.20895522388059701</v>
      </c>
      <c r="I25" s="96">
        <f t="shared" si="7"/>
        <v>0.77611940298507465</v>
      </c>
      <c r="J25" s="18">
        <f t="shared" si="8"/>
        <v>1.4925373134328358E-2</v>
      </c>
      <c r="K25" s="18">
        <f t="shared" si="9"/>
        <v>0.5074626865671642</v>
      </c>
      <c r="L25" s="18">
        <f t="shared" si="10"/>
        <v>0.4925373134328358</v>
      </c>
      <c r="M25" s="18">
        <f t="shared" ref="M25" si="20">(M13/1257)</f>
        <v>0</v>
      </c>
      <c r="N25" s="18">
        <f t="shared" si="12"/>
        <v>0</v>
      </c>
      <c r="O25" s="96">
        <f>O13/O5</f>
        <v>5.3301511535401754E-2</v>
      </c>
    </row>
    <row r="26" spans="2:15" x14ac:dyDescent="0.3">
      <c r="B26" s="7"/>
      <c r="C26" s="7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2:15" x14ac:dyDescent="0.3">
      <c r="B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2:15" x14ac:dyDescent="0.3">
      <c r="B28" s="7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2:15" x14ac:dyDescent="0.3">
      <c r="B29" s="2" t="s">
        <v>32</v>
      </c>
      <c r="C29" s="7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2:15" x14ac:dyDescent="0.3">
      <c r="B30" s="17" t="s">
        <v>47</v>
      </c>
      <c r="C30" s="3">
        <v>0.21</v>
      </c>
      <c r="D30" s="3" t="s">
        <v>44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2:15" x14ac:dyDescent="0.3">
      <c r="B31" s="17" t="s">
        <v>45</v>
      </c>
      <c r="C31" s="3">
        <f>33/67</f>
        <v>0.4925373134328358</v>
      </c>
      <c r="D31" t="s">
        <v>46</v>
      </c>
    </row>
  </sheetData>
  <mergeCells count="8">
    <mergeCell ref="B3:B4"/>
    <mergeCell ref="C3:J3"/>
    <mergeCell ref="K3:N3"/>
    <mergeCell ref="O3:O4"/>
    <mergeCell ref="B15:B16"/>
    <mergeCell ref="C15:J15"/>
    <mergeCell ref="K15:N15"/>
    <mergeCell ref="O15:O16"/>
  </mergeCells>
  <pageMargins left="0.7" right="0.7" top="0.75" bottom="0.75" header="0.3" footer="0.3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80" zoomScaleNormal="100" zoomScaleSheetLayoutView="80" workbookViewId="0">
      <selection activeCell="V15" sqref="V15"/>
    </sheetView>
  </sheetViews>
  <sheetFormatPr defaultRowHeight="14.4" x14ac:dyDescent="0.3"/>
  <cols>
    <col min="1" max="1" width="24.44140625" bestFit="1" customWidth="1"/>
    <col min="12" max="12" width="10.5546875" customWidth="1"/>
    <col min="14" max="14" width="10.109375" customWidth="1"/>
  </cols>
  <sheetData>
    <row r="1" spans="1:16" x14ac:dyDescent="0.3">
      <c r="A1" s="4" t="s">
        <v>48</v>
      </c>
    </row>
    <row r="2" spans="1:16" ht="15" thickBot="1" x14ac:dyDescent="0.35"/>
    <row r="3" spans="1:16" ht="15" thickBot="1" x14ac:dyDescent="0.35">
      <c r="A3" s="8"/>
      <c r="B3" s="134" t="s">
        <v>0</v>
      </c>
      <c r="C3" s="134"/>
      <c r="D3" s="134" t="s">
        <v>13</v>
      </c>
      <c r="E3" s="134"/>
      <c r="F3" s="134"/>
      <c r="G3" s="134"/>
      <c r="H3" s="134"/>
      <c r="I3" s="134"/>
      <c r="J3" s="134" t="s">
        <v>6</v>
      </c>
      <c r="K3" s="134"/>
      <c r="L3" s="134"/>
      <c r="M3" s="134"/>
      <c r="N3" s="134"/>
      <c r="O3" s="134"/>
      <c r="P3" s="134" t="s">
        <v>20</v>
      </c>
    </row>
    <row r="4" spans="1:16" ht="15" thickBot="1" x14ac:dyDescent="0.35">
      <c r="A4" s="8"/>
      <c r="B4" s="19" t="s">
        <v>5</v>
      </c>
      <c r="C4" s="19" t="s">
        <v>4</v>
      </c>
      <c r="D4" s="19" t="s">
        <v>14</v>
      </c>
      <c r="E4" s="19" t="s">
        <v>15</v>
      </c>
      <c r="F4" s="19" t="s">
        <v>16</v>
      </c>
      <c r="G4" s="19" t="s">
        <v>17</v>
      </c>
      <c r="H4" s="19" t="s">
        <v>33</v>
      </c>
      <c r="I4" s="19" t="s">
        <v>34</v>
      </c>
      <c r="J4" s="19" t="s">
        <v>35</v>
      </c>
      <c r="K4" s="19" t="s">
        <v>8</v>
      </c>
      <c r="L4" s="19" t="s">
        <v>9</v>
      </c>
      <c r="M4" s="19" t="s">
        <v>10</v>
      </c>
      <c r="N4" s="19" t="s">
        <v>23</v>
      </c>
      <c r="O4" s="19" t="s">
        <v>11</v>
      </c>
      <c r="P4" s="134"/>
    </row>
    <row r="5" spans="1:16" ht="15" thickBot="1" x14ac:dyDescent="0.35">
      <c r="A5" s="1" t="s">
        <v>40</v>
      </c>
      <c r="B5" s="9">
        <v>1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1</v>
      </c>
      <c r="I5" s="9">
        <v>0</v>
      </c>
      <c r="J5" s="9"/>
      <c r="K5" s="9"/>
      <c r="L5" s="9"/>
      <c r="M5" s="9"/>
      <c r="N5" s="9"/>
      <c r="O5" s="9">
        <v>1</v>
      </c>
      <c r="P5" s="12">
        <v>1</v>
      </c>
    </row>
    <row r="6" spans="1:16" ht="15" thickBot="1" x14ac:dyDescent="0.35">
      <c r="A6" s="1" t="s">
        <v>36</v>
      </c>
      <c r="B6" s="9">
        <v>2</v>
      </c>
      <c r="C6" s="9">
        <v>1</v>
      </c>
      <c r="D6" s="9">
        <v>0</v>
      </c>
      <c r="E6" s="9">
        <v>0</v>
      </c>
      <c r="F6" s="9">
        <v>0</v>
      </c>
      <c r="G6" s="9">
        <v>1</v>
      </c>
      <c r="H6" s="9">
        <v>2</v>
      </c>
      <c r="I6" s="9">
        <v>0</v>
      </c>
      <c r="J6" s="9"/>
      <c r="K6" s="9"/>
      <c r="L6" s="9"/>
      <c r="M6" s="9"/>
      <c r="N6" s="9"/>
      <c r="O6" s="9">
        <v>3</v>
      </c>
      <c r="P6" s="12">
        <v>3</v>
      </c>
    </row>
    <row r="7" spans="1:16" ht="15" thickBot="1" x14ac:dyDescent="0.35">
      <c r="A7" s="1" t="s">
        <v>37</v>
      </c>
      <c r="B7" s="9">
        <v>4</v>
      </c>
      <c r="C7" s="9">
        <v>3</v>
      </c>
      <c r="D7" s="9">
        <v>5</v>
      </c>
      <c r="E7" s="9">
        <v>0</v>
      </c>
      <c r="F7" s="9">
        <v>2</v>
      </c>
      <c r="G7" s="9">
        <v>3</v>
      </c>
      <c r="H7" s="9">
        <v>2</v>
      </c>
      <c r="I7" s="9">
        <v>0</v>
      </c>
      <c r="J7" s="9"/>
      <c r="K7" s="9">
        <v>1</v>
      </c>
      <c r="L7" s="9"/>
      <c r="M7" s="9"/>
      <c r="N7" s="9"/>
      <c r="O7" s="9">
        <v>6</v>
      </c>
      <c r="P7" s="12">
        <v>7</v>
      </c>
    </row>
    <row r="8" spans="1:16" ht="31.5" customHeight="1" thickBot="1" x14ac:dyDescent="0.35">
      <c r="A8" s="10" t="s">
        <v>38</v>
      </c>
      <c r="B8" s="9">
        <v>12</v>
      </c>
      <c r="C8" s="9">
        <v>7</v>
      </c>
      <c r="D8" s="9">
        <v>0</v>
      </c>
      <c r="E8" s="9">
        <v>8</v>
      </c>
      <c r="F8" s="9">
        <v>7</v>
      </c>
      <c r="G8" s="9">
        <v>2</v>
      </c>
      <c r="H8" s="9">
        <v>1</v>
      </c>
      <c r="I8" s="9">
        <v>1</v>
      </c>
      <c r="J8" s="9">
        <v>2</v>
      </c>
      <c r="K8" s="9">
        <v>1</v>
      </c>
      <c r="L8" s="9"/>
      <c r="M8" s="9"/>
      <c r="N8" s="9">
        <v>2</v>
      </c>
      <c r="O8" s="9">
        <v>14</v>
      </c>
      <c r="P8" s="12">
        <v>19</v>
      </c>
    </row>
    <row r="9" spans="1:16" ht="20.25" customHeight="1" thickBot="1" x14ac:dyDescent="0.35">
      <c r="A9" s="10" t="s">
        <v>39</v>
      </c>
      <c r="B9" s="9">
        <v>18</v>
      </c>
      <c r="C9" s="9">
        <v>7</v>
      </c>
      <c r="D9" s="9">
        <v>5</v>
      </c>
      <c r="E9" s="9">
        <v>12</v>
      </c>
      <c r="F9" s="9">
        <v>8</v>
      </c>
      <c r="G9" s="9"/>
      <c r="H9" s="9"/>
      <c r="I9" s="9"/>
      <c r="J9" s="9">
        <v>4</v>
      </c>
      <c r="K9" s="9"/>
      <c r="L9" s="9"/>
      <c r="M9" s="9">
        <v>1</v>
      </c>
      <c r="N9" s="9">
        <v>2</v>
      </c>
      <c r="O9" s="9">
        <v>18</v>
      </c>
      <c r="P9" s="12">
        <v>25</v>
      </c>
    </row>
    <row r="10" spans="1:16" ht="15" thickBot="1" x14ac:dyDescent="0.35">
      <c r="A10" s="1" t="s">
        <v>2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/>
      <c r="K10" s="9"/>
      <c r="L10" s="9"/>
      <c r="M10" s="9"/>
      <c r="N10" s="9"/>
      <c r="O10" s="9"/>
      <c r="P10" s="12">
        <v>0</v>
      </c>
    </row>
    <row r="11" spans="1:16" ht="15" thickBot="1" x14ac:dyDescent="0.35">
      <c r="A11" s="1" t="s">
        <v>3</v>
      </c>
      <c r="B11" s="9">
        <v>2</v>
      </c>
      <c r="C11" s="9">
        <v>4</v>
      </c>
      <c r="D11" s="9"/>
      <c r="E11" s="9">
        <v>2</v>
      </c>
      <c r="F11" s="9">
        <v>1</v>
      </c>
      <c r="G11" s="9">
        <v>3</v>
      </c>
      <c r="H11" s="9">
        <v>0</v>
      </c>
      <c r="I11" s="9">
        <v>0</v>
      </c>
      <c r="J11" s="9"/>
      <c r="K11" s="9">
        <v>1</v>
      </c>
      <c r="L11" s="9"/>
      <c r="M11" s="9"/>
      <c r="N11" s="9">
        <v>3</v>
      </c>
      <c r="O11" s="9">
        <v>2</v>
      </c>
      <c r="P11" s="12">
        <v>6</v>
      </c>
    </row>
    <row r="12" spans="1:16" ht="15" thickBot="1" x14ac:dyDescent="0.35">
      <c r="A12" s="1" t="s">
        <v>1</v>
      </c>
      <c r="B12" s="9">
        <v>8</v>
      </c>
      <c r="C12" s="9">
        <v>15</v>
      </c>
      <c r="D12" s="9">
        <v>2</v>
      </c>
      <c r="E12" s="9">
        <v>7</v>
      </c>
      <c r="F12" s="9">
        <v>7</v>
      </c>
      <c r="G12" s="9">
        <v>6</v>
      </c>
      <c r="H12" s="9">
        <v>1</v>
      </c>
      <c r="I12" s="9">
        <v>0</v>
      </c>
      <c r="J12" s="9">
        <v>2</v>
      </c>
      <c r="K12" s="9">
        <v>3</v>
      </c>
      <c r="L12" s="9"/>
      <c r="M12" s="9"/>
      <c r="N12" s="9">
        <v>2</v>
      </c>
      <c r="O12" s="9">
        <v>14</v>
      </c>
      <c r="P12" s="12">
        <v>23</v>
      </c>
    </row>
    <row r="13" spans="1:16" ht="15" thickBot="1" x14ac:dyDescent="0.35">
      <c r="A13" s="5" t="s">
        <v>20</v>
      </c>
      <c r="B13" s="11">
        <f t="shared" ref="B13:H13" si="0">SUM(B5:B12)</f>
        <v>47</v>
      </c>
      <c r="C13" s="11">
        <f t="shared" si="0"/>
        <v>37</v>
      </c>
      <c r="D13" s="11">
        <f t="shared" si="0"/>
        <v>12</v>
      </c>
      <c r="E13" s="11">
        <f t="shared" si="0"/>
        <v>29</v>
      </c>
      <c r="F13" s="11">
        <f t="shared" si="0"/>
        <v>25</v>
      </c>
      <c r="G13" s="11">
        <f t="shared" si="0"/>
        <v>15</v>
      </c>
      <c r="H13" s="11">
        <f t="shared" si="0"/>
        <v>7</v>
      </c>
      <c r="I13" s="11">
        <v>1</v>
      </c>
      <c r="J13" s="11">
        <f>SUM(J5:J12)</f>
        <v>8</v>
      </c>
      <c r="K13" s="11">
        <f t="shared" ref="K13:O13" si="1">SUM(K5:K12)</f>
        <v>6</v>
      </c>
      <c r="L13" s="11">
        <f t="shared" si="1"/>
        <v>0</v>
      </c>
      <c r="M13" s="11">
        <f t="shared" si="1"/>
        <v>1</v>
      </c>
      <c r="N13" s="11">
        <f t="shared" si="1"/>
        <v>9</v>
      </c>
      <c r="O13" s="11">
        <f t="shared" si="1"/>
        <v>58</v>
      </c>
      <c r="P13" s="11">
        <f>SUM(P5:P12)</f>
        <v>84</v>
      </c>
    </row>
    <row r="14" spans="1:16" x14ac:dyDescent="0.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16" x14ac:dyDescent="0.3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ht="15" thickBot="1" x14ac:dyDescent="0.3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6" ht="15" thickBot="1" x14ac:dyDescent="0.35">
      <c r="A17" s="8"/>
      <c r="B17" s="134" t="s">
        <v>0</v>
      </c>
      <c r="C17" s="134"/>
      <c r="D17" s="134" t="s">
        <v>13</v>
      </c>
      <c r="E17" s="134"/>
      <c r="F17" s="134"/>
      <c r="G17" s="134"/>
      <c r="H17" s="134"/>
      <c r="I17" s="134"/>
      <c r="J17" s="134" t="s">
        <v>6</v>
      </c>
      <c r="K17" s="134"/>
      <c r="L17" s="134"/>
      <c r="M17" s="134"/>
      <c r="N17" s="134"/>
      <c r="O17" s="134"/>
      <c r="P17" s="134" t="s">
        <v>20</v>
      </c>
    </row>
    <row r="18" spans="1:16" ht="15" thickBot="1" x14ac:dyDescent="0.35">
      <c r="A18" s="8"/>
      <c r="B18" s="8" t="s">
        <v>5</v>
      </c>
      <c r="C18" s="8" t="s">
        <v>4</v>
      </c>
      <c r="D18" s="19" t="s">
        <v>14</v>
      </c>
      <c r="E18" s="19" t="s">
        <v>15</v>
      </c>
      <c r="F18" s="19" t="s">
        <v>16</v>
      </c>
      <c r="G18" s="19" t="s">
        <v>17</v>
      </c>
      <c r="H18" s="19" t="s">
        <v>33</v>
      </c>
      <c r="I18" s="19" t="s">
        <v>34</v>
      </c>
      <c r="J18" s="19" t="s">
        <v>35</v>
      </c>
      <c r="K18" s="19" t="s">
        <v>8</v>
      </c>
      <c r="L18" s="19" t="s">
        <v>9</v>
      </c>
      <c r="M18" s="19" t="s">
        <v>10</v>
      </c>
      <c r="N18" s="19" t="s">
        <v>23</v>
      </c>
      <c r="O18" s="19" t="s">
        <v>11</v>
      </c>
      <c r="P18" s="134"/>
    </row>
    <row r="19" spans="1:16" ht="15" thickBot="1" x14ac:dyDescent="0.35">
      <c r="A19" s="1" t="s">
        <v>40</v>
      </c>
      <c r="B19" s="13">
        <f>B5/P5</f>
        <v>1</v>
      </c>
      <c r="C19" s="13">
        <f>C5/P5</f>
        <v>0</v>
      </c>
      <c r="D19" s="13">
        <f>D5/P5</f>
        <v>0</v>
      </c>
      <c r="E19" s="13">
        <f>E5/P5</f>
        <v>0</v>
      </c>
      <c r="F19" s="13">
        <f>F5/P5</f>
        <v>0</v>
      </c>
      <c r="G19" s="13">
        <f>G5/P5</f>
        <v>0</v>
      </c>
      <c r="H19" s="13">
        <f>H5/P5</f>
        <v>1</v>
      </c>
      <c r="I19" s="13">
        <f>I5/P5</f>
        <v>0</v>
      </c>
      <c r="J19" s="13">
        <f>J5/P5</f>
        <v>0</v>
      </c>
      <c r="K19" s="13">
        <f>K5/P5</f>
        <v>0</v>
      </c>
      <c r="L19" s="13">
        <f>L5/P5</f>
        <v>0</v>
      </c>
      <c r="M19" s="13">
        <f>M5/P5</f>
        <v>0</v>
      </c>
      <c r="N19" s="13">
        <f>N5/P5</f>
        <v>0</v>
      </c>
      <c r="O19" s="13">
        <f>O5/P5</f>
        <v>1</v>
      </c>
      <c r="P19" s="13">
        <f t="shared" ref="P19" si="2">P5/160</f>
        <v>6.2500000000000003E-3</v>
      </c>
    </row>
    <row r="20" spans="1:16" ht="15" thickBot="1" x14ac:dyDescent="0.35">
      <c r="A20" s="1" t="s">
        <v>36</v>
      </c>
      <c r="B20" s="13">
        <f>B6/P6</f>
        <v>0.66666666666666663</v>
      </c>
      <c r="C20" s="13">
        <f t="shared" ref="C20:C27" si="3">C6/P6</f>
        <v>0.33333333333333331</v>
      </c>
      <c r="D20" s="13">
        <f t="shared" ref="D20:D27" si="4">D6/P6</f>
        <v>0</v>
      </c>
      <c r="E20" s="13">
        <f t="shared" ref="E20:E27" si="5">E6/P6</f>
        <v>0</v>
      </c>
      <c r="F20" s="13">
        <f t="shared" ref="F20:F27" si="6">F6/P6</f>
        <v>0</v>
      </c>
      <c r="G20" s="13">
        <f t="shared" ref="G20:G27" si="7">G6/P6</f>
        <v>0.33333333333333331</v>
      </c>
      <c r="H20" s="13">
        <f t="shared" ref="H20:H27" si="8">H6/P6</f>
        <v>0.66666666666666663</v>
      </c>
      <c r="I20" s="13">
        <f t="shared" ref="I20:I27" si="9">I6/P6</f>
        <v>0</v>
      </c>
      <c r="J20" s="13">
        <f t="shared" ref="J20:J27" si="10">J6/P6</f>
        <v>0</v>
      </c>
      <c r="K20" s="13">
        <f t="shared" ref="K20:K27" si="11">K6/P6</f>
        <v>0</v>
      </c>
      <c r="L20" s="13">
        <f t="shared" ref="L20:L27" si="12">L6/P6</f>
        <v>0</v>
      </c>
      <c r="M20" s="13">
        <f t="shared" ref="M20:M27" si="13">M6/P6</f>
        <v>0</v>
      </c>
      <c r="N20" s="13">
        <f t="shared" ref="N20:N27" si="14">N6/P6</f>
        <v>0</v>
      </c>
      <c r="O20" s="13">
        <f t="shared" ref="O20:O27" si="15">O6/P6</f>
        <v>1</v>
      </c>
      <c r="P20" s="13">
        <f t="shared" ref="B20:P27" si="16">P6/160</f>
        <v>1.8749999999999999E-2</v>
      </c>
    </row>
    <row r="21" spans="1:16" ht="15" thickBot="1" x14ac:dyDescent="0.35">
      <c r="A21" s="1" t="s">
        <v>37</v>
      </c>
      <c r="B21" s="13">
        <f>B7/P7</f>
        <v>0.5714285714285714</v>
      </c>
      <c r="C21" s="13">
        <f t="shared" si="3"/>
        <v>0.42857142857142855</v>
      </c>
      <c r="D21" s="13">
        <f t="shared" si="4"/>
        <v>0.7142857142857143</v>
      </c>
      <c r="E21" s="13">
        <f t="shared" si="5"/>
        <v>0</v>
      </c>
      <c r="F21" s="13">
        <f t="shared" si="6"/>
        <v>0.2857142857142857</v>
      </c>
      <c r="G21" s="13">
        <f t="shared" si="7"/>
        <v>0.42857142857142855</v>
      </c>
      <c r="H21" s="13">
        <f t="shared" si="8"/>
        <v>0.2857142857142857</v>
      </c>
      <c r="I21" s="13">
        <f t="shared" si="9"/>
        <v>0</v>
      </c>
      <c r="J21" s="13">
        <f t="shared" si="10"/>
        <v>0</v>
      </c>
      <c r="K21" s="13">
        <f t="shared" si="11"/>
        <v>0.14285714285714285</v>
      </c>
      <c r="L21" s="13">
        <f t="shared" si="12"/>
        <v>0</v>
      </c>
      <c r="M21" s="13">
        <f t="shared" si="13"/>
        <v>0</v>
      </c>
      <c r="N21" s="13">
        <f t="shared" si="14"/>
        <v>0</v>
      </c>
      <c r="O21" s="13">
        <f t="shared" si="15"/>
        <v>0.8571428571428571</v>
      </c>
      <c r="P21" s="13">
        <f t="shared" si="16"/>
        <v>4.3749999999999997E-2</v>
      </c>
    </row>
    <row r="22" spans="1:16" ht="29.4" thickBot="1" x14ac:dyDescent="0.35">
      <c r="A22" s="10" t="s">
        <v>38</v>
      </c>
      <c r="B22" s="13">
        <f>B8/P8</f>
        <v>0.63157894736842102</v>
      </c>
      <c r="C22" s="13">
        <f t="shared" si="3"/>
        <v>0.36842105263157893</v>
      </c>
      <c r="D22" s="13">
        <f t="shared" si="4"/>
        <v>0</v>
      </c>
      <c r="E22" s="13">
        <f t="shared" si="5"/>
        <v>0.42105263157894735</v>
      </c>
      <c r="F22" s="13">
        <f t="shared" si="6"/>
        <v>0.36842105263157893</v>
      </c>
      <c r="G22" s="13">
        <f t="shared" si="7"/>
        <v>0.10526315789473684</v>
      </c>
      <c r="H22" s="13">
        <f t="shared" si="8"/>
        <v>5.2631578947368418E-2</v>
      </c>
      <c r="I22" s="13">
        <f t="shared" si="9"/>
        <v>5.2631578947368418E-2</v>
      </c>
      <c r="J22" s="13">
        <f t="shared" si="10"/>
        <v>0.10526315789473684</v>
      </c>
      <c r="K22" s="13">
        <f t="shared" si="11"/>
        <v>5.2631578947368418E-2</v>
      </c>
      <c r="L22" s="13">
        <f t="shared" si="12"/>
        <v>0</v>
      </c>
      <c r="M22" s="13">
        <f t="shared" si="13"/>
        <v>0</v>
      </c>
      <c r="N22" s="13">
        <f t="shared" si="14"/>
        <v>0.10526315789473684</v>
      </c>
      <c r="O22" s="13">
        <f t="shared" si="15"/>
        <v>0.73684210526315785</v>
      </c>
      <c r="P22" s="13">
        <f t="shared" si="16"/>
        <v>0.11874999999999999</v>
      </c>
    </row>
    <row r="23" spans="1:16" ht="15" thickBot="1" x14ac:dyDescent="0.35">
      <c r="A23" s="10" t="s">
        <v>39</v>
      </c>
      <c r="B23" s="13">
        <f>B9/P9</f>
        <v>0.72</v>
      </c>
      <c r="C23" s="13">
        <f>C9/P9</f>
        <v>0.28000000000000003</v>
      </c>
      <c r="D23" s="13">
        <f>D9/P9</f>
        <v>0.2</v>
      </c>
      <c r="E23" s="13">
        <f>E9/P9</f>
        <v>0.48</v>
      </c>
      <c r="F23" s="13">
        <f t="shared" si="6"/>
        <v>0.32</v>
      </c>
      <c r="G23" s="13">
        <f t="shared" si="7"/>
        <v>0</v>
      </c>
      <c r="H23" s="13">
        <f t="shared" si="8"/>
        <v>0</v>
      </c>
      <c r="I23" s="13">
        <f t="shared" si="9"/>
        <v>0</v>
      </c>
      <c r="J23" s="13">
        <f t="shared" si="10"/>
        <v>0.16</v>
      </c>
      <c r="K23" s="13">
        <f t="shared" si="11"/>
        <v>0</v>
      </c>
      <c r="L23" s="13">
        <f t="shared" si="12"/>
        <v>0</v>
      </c>
      <c r="M23" s="13">
        <f t="shared" si="13"/>
        <v>0.04</v>
      </c>
      <c r="N23" s="13">
        <f t="shared" si="14"/>
        <v>0.08</v>
      </c>
      <c r="O23" s="13">
        <f t="shared" si="15"/>
        <v>0.72</v>
      </c>
      <c r="P23" s="13">
        <f t="shared" si="16"/>
        <v>0.15625</v>
      </c>
    </row>
    <row r="24" spans="1:16" ht="15" thickBot="1" x14ac:dyDescent="0.35">
      <c r="A24" s="1" t="s">
        <v>2</v>
      </c>
      <c r="B24" s="13">
        <f t="shared" si="16"/>
        <v>0</v>
      </c>
      <c r="C24" s="13">
        <f t="shared" si="16"/>
        <v>0</v>
      </c>
      <c r="D24" s="13">
        <f t="shared" si="16"/>
        <v>0</v>
      </c>
      <c r="E24" s="13">
        <f t="shared" si="16"/>
        <v>0</v>
      </c>
      <c r="F24" s="13">
        <f t="shared" si="16"/>
        <v>0</v>
      </c>
      <c r="G24" s="13">
        <f t="shared" si="16"/>
        <v>0</v>
      </c>
      <c r="H24" s="13">
        <f t="shared" si="16"/>
        <v>0</v>
      </c>
      <c r="I24" s="13">
        <f t="shared" si="16"/>
        <v>0</v>
      </c>
      <c r="J24" s="13">
        <f t="shared" si="16"/>
        <v>0</v>
      </c>
      <c r="K24" s="13">
        <f t="shared" si="16"/>
        <v>0</v>
      </c>
      <c r="L24" s="13">
        <f t="shared" si="16"/>
        <v>0</v>
      </c>
      <c r="M24" s="13">
        <f t="shared" si="16"/>
        <v>0</v>
      </c>
      <c r="N24" s="13">
        <f t="shared" si="16"/>
        <v>0</v>
      </c>
      <c r="O24" s="13">
        <f t="shared" si="16"/>
        <v>0</v>
      </c>
      <c r="P24" s="13">
        <f t="shared" si="16"/>
        <v>0</v>
      </c>
    </row>
    <row r="25" spans="1:16" ht="15" thickBot="1" x14ac:dyDescent="0.35">
      <c r="A25" s="1" t="s">
        <v>3</v>
      </c>
      <c r="B25" s="13">
        <f t="shared" ref="B25" si="17">B11/P11</f>
        <v>0.33333333333333331</v>
      </c>
      <c r="C25" s="13">
        <f t="shared" si="3"/>
        <v>0.66666666666666663</v>
      </c>
      <c r="D25" s="13">
        <f t="shared" si="4"/>
        <v>0</v>
      </c>
      <c r="E25" s="13">
        <f t="shared" si="5"/>
        <v>0.33333333333333331</v>
      </c>
      <c r="F25" s="13">
        <f t="shared" si="6"/>
        <v>0.16666666666666666</v>
      </c>
      <c r="G25" s="13">
        <f t="shared" si="7"/>
        <v>0.5</v>
      </c>
      <c r="H25" s="13">
        <f t="shared" si="8"/>
        <v>0</v>
      </c>
      <c r="I25" s="13">
        <f t="shared" si="9"/>
        <v>0</v>
      </c>
      <c r="J25" s="13">
        <f t="shared" si="10"/>
        <v>0</v>
      </c>
      <c r="K25" s="13">
        <f t="shared" si="11"/>
        <v>0.16666666666666666</v>
      </c>
      <c r="L25" s="13">
        <f t="shared" si="12"/>
        <v>0</v>
      </c>
      <c r="M25" s="13">
        <f t="shared" si="13"/>
        <v>0</v>
      </c>
      <c r="N25" s="13">
        <f t="shared" si="14"/>
        <v>0.5</v>
      </c>
      <c r="O25" s="13">
        <f t="shared" si="15"/>
        <v>0.33333333333333331</v>
      </c>
      <c r="P25" s="13">
        <f t="shared" si="16"/>
        <v>3.7499999999999999E-2</v>
      </c>
    </row>
    <row r="26" spans="1:16" ht="15" thickBot="1" x14ac:dyDescent="0.35">
      <c r="A26" s="1" t="s">
        <v>1</v>
      </c>
      <c r="B26" s="13">
        <f>B12/P12</f>
        <v>0.34782608695652173</v>
      </c>
      <c r="C26" s="13">
        <f t="shared" si="3"/>
        <v>0.65217391304347827</v>
      </c>
      <c r="D26" s="13">
        <f t="shared" si="4"/>
        <v>8.6956521739130432E-2</v>
      </c>
      <c r="E26" s="13">
        <f t="shared" si="5"/>
        <v>0.30434782608695654</v>
      </c>
      <c r="F26" s="13">
        <f t="shared" si="6"/>
        <v>0.30434782608695654</v>
      </c>
      <c r="G26" s="13">
        <f t="shared" si="7"/>
        <v>0.2608695652173913</v>
      </c>
      <c r="H26" s="13">
        <f t="shared" si="8"/>
        <v>4.3478260869565216E-2</v>
      </c>
      <c r="I26" s="13">
        <f t="shared" si="9"/>
        <v>0</v>
      </c>
      <c r="J26" s="13">
        <f t="shared" si="10"/>
        <v>8.6956521739130432E-2</v>
      </c>
      <c r="K26" s="13">
        <f t="shared" si="11"/>
        <v>0.13043478260869565</v>
      </c>
      <c r="L26" s="13">
        <f t="shared" si="12"/>
        <v>0</v>
      </c>
      <c r="M26" s="13">
        <f t="shared" si="13"/>
        <v>0</v>
      </c>
      <c r="N26" s="13">
        <f t="shared" si="14"/>
        <v>8.6956521739130432E-2</v>
      </c>
      <c r="O26" s="13">
        <f t="shared" si="15"/>
        <v>0.60869565217391308</v>
      </c>
      <c r="P26" s="13">
        <f t="shared" si="16"/>
        <v>0.14374999999999999</v>
      </c>
    </row>
    <row r="27" spans="1:16" ht="15" thickBot="1" x14ac:dyDescent="0.35">
      <c r="A27" s="5" t="s">
        <v>20</v>
      </c>
      <c r="B27" s="13">
        <f>B13/P13</f>
        <v>0.55952380952380953</v>
      </c>
      <c r="C27" s="13">
        <f t="shared" si="3"/>
        <v>0.44047619047619047</v>
      </c>
      <c r="D27" s="13">
        <f t="shared" si="4"/>
        <v>0.14285714285714285</v>
      </c>
      <c r="E27" s="13">
        <f t="shared" si="5"/>
        <v>0.34523809523809523</v>
      </c>
      <c r="F27" s="13">
        <f t="shared" si="6"/>
        <v>0.29761904761904762</v>
      </c>
      <c r="G27" s="13">
        <f t="shared" si="7"/>
        <v>0.17857142857142858</v>
      </c>
      <c r="H27" s="13">
        <f t="shared" si="8"/>
        <v>8.3333333333333329E-2</v>
      </c>
      <c r="I27" s="13">
        <f t="shared" si="9"/>
        <v>1.1904761904761904E-2</v>
      </c>
      <c r="J27" s="13">
        <f t="shared" si="10"/>
        <v>9.5238095238095233E-2</v>
      </c>
      <c r="K27" s="13">
        <f t="shared" si="11"/>
        <v>7.1428571428571425E-2</v>
      </c>
      <c r="L27" s="13">
        <f t="shared" si="12"/>
        <v>0</v>
      </c>
      <c r="M27" s="13">
        <f t="shared" si="13"/>
        <v>1.1904761904761904E-2</v>
      </c>
      <c r="N27" s="13">
        <f t="shared" si="14"/>
        <v>0.10714285714285714</v>
      </c>
      <c r="O27" s="13">
        <f t="shared" si="15"/>
        <v>0.69047619047619047</v>
      </c>
      <c r="P27" s="13">
        <f t="shared" si="16"/>
        <v>0.52500000000000002</v>
      </c>
    </row>
    <row r="31" spans="1:16" x14ac:dyDescent="0.3">
      <c r="C31" s="22"/>
      <c r="J31" s="22"/>
    </row>
  </sheetData>
  <mergeCells count="8">
    <mergeCell ref="B3:C3"/>
    <mergeCell ref="D3:I3"/>
    <mergeCell ref="J3:O3"/>
    <mergeCell ref="P3:P4"/>
    <mergeCell ref="B17:C17"/>
    <mergeCell ref="D17:I17"/>
    <mergeCell ref="J17:O17"/>
    <mergeCell ref="P17:P18"/>
  </mergeCells>
  <pageMargins left="0.7" right="0.7" top="0.75" bottom="0.75" header="0.3" footer="0.3"/>
  <pageSetup paperSize="9"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view="pageBreakPreview" zoomScale="60" zoomScaleNormal="100" workbookViewId="0">
      <selection activeCell="U32" sqref="U32"/>
    </sheetView>
  </sheetViews>
  <sheetFormatPr defaultColWidth="8.88671875" defaultRowHeight="14.4" x14ac:dyDescent="0.3"/>
  <cols>
    <col min="1" max="1" width="15.33203125" style="7" bestFit="1" customWidth="1"/>
    <col min="2" max="2" width="12.33203125" style="7" bestFit="1" customWidth="1"/>
    <col min="3" max="3" width="12.5546875" style="7" bestFit="1" customWidth="1"/>
    <col min="4" max="16384" width="8.88671875" style="7"/>
  </cols>
  <sheetData>
    <row r="1" spans="1:16" x14ac:dyDescent="0.3">
      <c r="A1" s="4" t="s">
        <v>134</v>
      </c>
    </row>
    <row r="2" spans="1:16" ht="15" thickBot="1" x14ac:dyDescent="0.35"/>
    <row r="3" spans="1:16" ht="15" thickBot="1" x14ac:dyDescent="0.35">
      <c r="A3" s="137" t="s">
        <v>90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9"/>
    </row>
    <row r="4" spans="1:16" ht="15" thickBot="1" x14ac:dyDescent="0.35">
      <c r="A4" s="151"/>
      <c r="B4" s="152"/>
      <c r="C4" s="153"/>
      <c r="D4" s="135" t="s">
        <v>0</v>
      </c>
      <c r="E4" s="136"/>
      <c r="F4" s="140" t="s">
        <v>6</v>
      </c>
      <c r="G4" s="136"/>
      <c r="H4" s="141"/>
      <c r="I4" s="140" t="s">
        <v>13</v>
      </c>
      <c r="J4" s="136"/>
      <c r="K4" s="136"/>
      <c r="L4" s="141"/>
    </row>
    <row r="5" spans="1:16" x14ac:dyDescent="0.3">
      <c r="A5" s="147" t="s">
        <v>91</v>
      </c>
      <c r="B5" s="65" t="s">
        <v>92</v>
      </c>
      <c r="C5" s="65" t="s">
        <v>93</v>
      </c>
      <c r="D5" s="146" t="s">
        <v>5</v>
      </c>
      <c r="E5" s="146" t="s">
        <v>4</v>
      </c>
      <c r="F5" s="144" t="s">
        <v>11</v>
      </c>
      <c r="G5" s="149" t="s">
        <v>19</v>
      </c>
      <c r="H5" s="149" t="s">
        <v>94</v>
      </c>
      <c r="I5" s="144" t="s">
        <v>15</v>
      </c>
      <c r="J5" s="144" t="s">
        <v>16</v>
      </c>
      <c r="K5" s="144" t="s">
        <v>17</v>
      </c>
      <c r="L5" s="144" t="s">
        <v>61</v>
      </c>
    </row>
    <row r="6" spans="1:16" ht="15" thickBot="1" x14ac:dyDescent="0.35">
      <c r="A6" s="148"/>
      <c r="B6" s="66" t="s">
        <v>95</v>
      </c>
      <c r="C6" s="66" t="s">
        <v>96</v>
      </c>
      <c r="D6" s="145"/>
      <c r="E6" s="145"/>
      <c r="F6" s="145"/>
      <c r="G6" s="150"/>
      <c r="H6" s="150"/>
      <c r="I6" s="145"/>
      <c r="J6" s="145"/>
      <c r="K6" s="145"/>
      <c r="L6" s="145"/>
    </row>
    <row r="7" spans="1:16" ht="15" thickBot="1" x14ac:dyDescent="0.35">
      <c r="A7" s="67" t="s">
        <v>40</v>
      </c>
      <c r="B7" s="68">
        <v>0</v>
      </c>
      <c r="C7" s="68">
        <v>0</v>
      </c>
      <c r="D7" s="68">
        <v>0</v>
      </c>
      <c r="E7" s="68">
        <v>0</v>
      </c>
      <c r="F7" s="68">
        <v>0</v>
      </c>
      <c r="G7" s="68">
        <v>0</v>
      </c>
      <c r="H7" s="68">
        <v>0</v>
      </c>
      <c r="I7" s="68">
        <v>0</v>
      </c>
      <c r="J7" s="68">
        <v>0</v>
      </c>
      <c r="K7" s="68">
        <v>0</v>
      </c>
      <c r="L7" s="68">
        <v>0</v>
      </c>
      <c r="P7" s="69"/>
    </row>
    <row r="8" spans="1:16" ht="15" thickBot="1" x14ac:dyDescent="0.35">
      <c r="A8" s="70" t="s">
        <v>36</v>
      </c>
      <c r="B8" s="71">
        <v>4</v>
      </c>
      <c r="C8" s="71">
        <v>14</v>
      </c>
      <c r="D8" s="72">
        <v>10</v>
      </c>
      <c r="E8" s="72">
        <v>4</v>
      </c>
      <c r="F8" s="72">
        <v>12</v>
      </c>
      <c r="G8" s="72">
        <v>2</v>
      </c>
      <c r="H8" s="73">
        <v>0</v>
      </c>
      <c r="I8" s="72">
        <v>0</v>
      </c>
      <c r="J8" s="74">
        <v>5</v>
      </c>
      <c r="K8" s="74">
        <v>7</v>
      </c>
      <c r="L8" s="74">
        <v>2</v>
      </c>
      <c r="P8" s="69"/>
    </row>
    <row r="9" spans="1:16" ht="15" thickBot="1" x14ac:dyDescent="0.35">
      <c r="A9" s="70" t="s">
        <v>97</v>
      </c>
      <c r="B9" s="75">
        <v>3</v>
      </c>
      <c r="C9" s="75">
        <v>60</v>
      </c>
      <c r="D9" s="74">
        <v>37</v>
      </c>
      <c r="E9" s="74">
        <v>23</v>
      </c>
      <c r="F9" s="74">
        <v>54</v>
      </c>
      <c r="G9" s="74">
        <v>6</v>
      </c>
      <c r="H9" s="76">
        <v>0</v>
      </c>
      <c r="I9" s="74">
        <v>12</v>
      </c>
      <c r="J9" s="74">
        <v>41</v>
      </c>
      <c r="K9" s="74">
        <v>7</v>
      </c>
      <c r="L9" s="74">
        <v>0</v>
      </c>
      <c r="P9" s="69"/>
    </row>
    <row r="10" spans="1:16" ht="15" thickBot="1" x14ac:dyDescent="0.35">
      <c r="A10" s="70" t="s">
        <v>98</v>
      </c>
      <c r="B10" s="75">
        <v>1</v>
      </c>
      <c r="C10" s="75">
        <v>9</v>
      </c>
      <c r="D10" s="74">
        <v>5</v>
      </c>
      <c r="E10" s="74">
        <v>4</v>
      </c>
      <c r="F10" s="74">
        <v>5</v>
      </c>
      <c r="G10" s="74">
        <v>4</v>
      </c>
      <c r="H10" s="76">
        <v>0</v>
      </c>
      <c r="I10" s="74">
        <v>2</v>
      </c>
      <c r="J10" s="74">
        <v>6</v>
      </c>
      <c r="K10" s="74">
        <v>0</v>
      </c>
      <c r="L10" s="74">
        <v>1</v>
      </c>
      <c r="P10" s="69"/>
    </row>
    <row r="11" spans="1:16" ht="15" thickBot="1" x14ac:dyDescent="0.35">
      <c r="A11" s="77" t="s">
        <v>99</v>
      </c>
      <c r="B11" s="78" t="s">
        <v>100</v>
      </c>
      <c r="C11" s="78">
        <v>45</v>
      </c>
      <c r="D11" s="78">
        <v>23</v>
      </c>
      <c r="E11" s="78">
        <v>22</v>
      </c>
      <c r="F11" s="78">
        <v>32</v>
      </c>
      <c r="G11" s="78">
        <v>13</v>
      </c>
      <c r="H11" s="78">
        <v>0</v>
      </c>
      <c r="I11" s="78">
        <v>42</v>
      </c>
      <c r="J11" s="78">
        <v>3</v>
      </c>
      <c r="K11" s="78">
        <v>0</v>
      </c>
      <c r="L11" s="78">
        <v>0</v>
      </c>
      <c r="P11" s="69"/>
    </row>
    <row r="12" spans="1:16" ht="15" thickBot="1" x14ac:dyDescent="0.35">
      <c r="A12" s="79" t="s">
        <v>101</v>
      </c>
      <c r="B12" s="78" t="s">
        <v>100</v>
      </c>
      <c r="C12" s="78">
        <v>55</v>
      </c>
      <c r="D12" s="78">
        <v>30</v>
      </c>
      <c r="E12" s="78">
        <v>25</v>
      </c>
      <c r="F12" s="78">
        <v>37</v>
      </c>
      <c r="G12" s="78">
        <v>17</v>
      </c>
      <c r="H12" s="78">
        <v>1</v>
      </c>
      <c r="I12" s="78">
        <v>50</v>
      </c>
      <c r="J12" s="78">
        <v>5</v>
      </c>
      <c r="K12" s="78">
        <v>0</v>
      </c>
      <c r="L12" s="78">
        <v>0</v>
      </c>
      <c r="P12" s="69"/>
    </row>
    <row r="13" spans="1:16" ht="15" thickBot="1" x14ac:dyDescent="0.35">
      <c r="A13" s="67" t="s">
        <v>2</v>
      </c>
      <c r="B13" s="71">
        <v>0</v>
      </c>
      <c r="C13" s="71">
        <v>0</v>
      </c>
      <c r="D13" s="71">
        <v>0</v>
      </c>
      <c r="E13" s="71">
        <v>0</v>
      </c>
      <c r="F13" s="71">
        <v>0</v>
      </c>
      <c r="G13" s="71">
        <v>0</v>
      </c>
      <c r="H13" s="71">
        <v>0</v>
      </c>
      <c r="I13" s="72">
        <v>0</v>
      </c>
      <c r="J13" s="72">
        <v>0</v>
      </c>
      <c r="K13" s="72">
        <v>0</v>
      </c>
      <c r="L13" s="72">
        <v>0</v>
      </c>
      <c r="P13" s="69"/>
    </row>
    <row r="14" spans="1:16" ht="15" thickBot="1" x14ac:dyDescent="0.35">
      <c r="A14" s="70" t="s">
        <v>3</v>
      </c>
      <c r="B14" s="71">
        <v>3</v>
      </c>
      <c r="C14" s="71">
        <v>4</v>
      </c>
      <c r="D14" s="72">
        <v>1</v>
      </c>
      <c r="E14" s="72">
        <v>3</v>
      </c>
      <c r="F14" s="72">
        <v>3</v>
      </c>
      <c r="G14" s="72">
        <v>1</v>
      </c>
      <c r="H14" s="73">
        <v>0</v>
      </c>
      <c r="I14" s="72">
        <v>1</v>
      </c>
      <c r="J14" s="72">
        <v>1</v>
      </c>
      <c r="K14" s="72">
        <v>1</v>
      </c>
      <c r="L14" s="72">
        <v>1</v>
      </c>
    </row>
    <row r="15" spans="1:16" ht="15" thickBot="1" x14ac:dyDescent="0.35">
      <c r="A15" s="80" t="s">
        <v>20</v>
      </c>
      <c r="B15" s="81">
        <f>SUM(B7:B14)</f>
        <v>11</v>
      </c>
      <c r="C15" s="81">
        <f t="shared" ref="C15:L15" si="0">SUM(C7:C14)</f>
        <v>187</v>
      </c>
      <c r="D15" s="81">
        <f t="shared" si="0"/>
        <v>106</v>
      </c>
      <c r="E15" s="81">
        <f t="shared" si="0"/>
        <v>81</v>
      </c>
      <c r="F15" s="81">
        <f t="shared" si="0"/>
        <v>143</v>
      </c>
      <c r="G15" s="81">
        <f t="shared" si="0"/>
        <v>43</v>
      </c>
      <c r="H15" s="81">
        <f t="shared" si="0"/>
        <v>1</v>
      </c>
      <c r="I15" s="81">
        <f t="shared" si="0"/>
        <v>107</v>
      </c>
      <c r="J15" s="81">
        <f t="shared" si="0"/>
        <v>61</v>
      </c>
      <c r="K15" s="81">
        <f t="shared" si="0"/>
        <v>15</v>
      </c>
      <c r="L15" s="81">
        <f t="shared" si="0"/>
        <v>4</v>
      </c>
    </row>
    <row r="18" spans="1:17" ht="15" thickBot="1" x14ac:dyDescent="0.35"/>
    <row r="19" spans="1:17" ht="15" thickBot="1" x14ac:dyDescent="0.35">
      <c r="A19" s="137" t="s">
        <v>133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9"/>
    </row>
    <row r="20" spans="1:17" ht="15" customHeight="1" thickBot="1" x14ac:dyDescent="0.35">
      <c r="A20" s="108"/>
      <c r="B20" s="109"/>
      <c r="C20" s="109"/>
      <c r="D20" s="135" t="s">
        <v>0</v>
      </c>
      <c r="E20" s="136"/>
      <c r="F20" s="140" t="s">
        <v>6</v>
      </c>
      <c r="G20" s="136"/>
      <c r="H20" s="141"/>
      <c r="I20" s="142" t="s">
        <v>13</v>
      </c>
      <c r="J20" s="142"/>
      <c r="K20" s="142"/>
      <c r="L20" s="143"/>
    </row>
    <row r="21" spans="1:17" ht="15" customHeight="1" x14ac:dyDescent="0.3">
      <c r="A21" s="147" t="s">
        <v>91</v>
      </c>
      <c r="B21" s="149" t="s">
        <v>131</v>
      </c>
      <c r="C21" s="149" t="s">
        <v>132</v>
      </c>
      <c r="D21" s="146" t="s">
        <v>5</v>
      </c>
      <c r="E21" s="146" t="s">
        <v>4</v>
      </c>
      <c r="F21" s="146" t="s">
        <v>11</v>
      </c>
      <c r="G21" s="149" t="s">
        <v>19</v>
      </c>
      <c r="H21" s="149" t="s">
        <v>94</v>
      </c>
      <c r="I21" s="110" t="s">
        <v>15</v>
      </c>
      <c r="J21" s="110" t="s">
        <v>16</v>
      </c>
      <c r="K21" s="110" t="s">
        <v>17</v>
      </c>
      <c r="L21" s="110" t="s">
        <v>61</v>
      </c>
    </row>
    <row r="22" spans="1:17" ht="28.2" customHeight="1" thickBot="1" x14ac:dyDescent="0.35">
      <c r="A22" s="148"/>
      <c r="B22" s="150"/>
      <c r="C22" s="150"/>
      <c r="D22" s="145"/>
      <c r="E22" s="145"/>
      <c r="F22" s="145"/>
      <c r="G22" s="150"/>
      <c r="H22" s="150"/>
      <c r="I22" s="111"/>
      <c r="J22" s="111"/>
      <c r="K22" s="111"/>
      <c r="L22" s="111"/>
    </row>
    <row r="23" spans="1:17" ht="15" thickBot="1" x14ac:dyDescent="0.35">
      <c r="A23" s="79" t="s">
        <v>40</v>
      </c>
      <c r="B23" s="68">
        <f>B7</f>
        <v>0</v>
      </c>
      <c r="C23" s="68">
        <f>C7</f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12"/>
      <c r="N23" s="112"/>
      <c r="O23" s="112"/>
      <c r="P23" s="112"/>
      <c r="Q23" s="112"/>
    </row>
    <row r="24" spans="1:17" ht="15" thickBot="1" x14ac:dyDescent="0.35">
      <c r="A24" s="80" t="s">
        <v>36</v>
      </c>
      <c r="B24" s="68">
        <f t="shared" ref="B24:B31" si="1">B8</f>
        <v>4</v>
      </c>
      <c r="C24" s="68">
        <f t="shared" ref="C24:C30" si="2">C8</f>
        <v>14</v>
      </c>
      <c r="D24" s="13">
        <f>(D8/C8)</f>
        <v>0.7142857142857143</v>
      </c>
      <c r="E24" s="13">
        <f>E8/C8</f>
        <v>0.2857142857142857</v>
      </c>
      <c r="F24" s="13">
        <f>F8/C8</f>
        <v>0.8571428571428571</v>
      </c>
      <c r="G24" s="13">
        <f t="shared" ref="G24:G30" si="3">G8/C8</f>
        <v>0.14285714285714285</v>
      </c>
      <c r="H24" s="13">
        <f t="shared" ref="H24:H30" si="4">H8/C8</f>
        <v>0</v>
      </c>
      <c r="I24" s="13">
        <f t="shared" ref="I24:I30" si="5">I8/C8</f>
        <v>0</v>
      </c>
      <c r="J24" s="13">
        <f t="shared" ref="J24:J30" si="6">J8/C8</f>
        <v>0.35714285714285715</v>
      </c>
      <c r="K24" s="13">
        <f t="shared" ref="K24:K30" si="7">K8/C8</f>
        <v>0.5</v>
      </c>
      <c r="L24" s="13">
        <f t="shared" ref="L24:L30" si="8">L8/C8</f>
        <v>0.14285714285714285</v>
      </c>
      <c r="M24" s="112"/>
      <c r="N24" s="112"/>
      <c r="O24" s="112"/>
      <c r="P24" s="112"/>
      <c r="Q24" s="112"/>
    </row>
    <row r="25" spans="1:17" ht="15" thickBot="1" x14ac:dyDescent="0.35">
      <c r="A25" s="80" t="s">
        <v>97</v>
      </c>
      <c r="B25" s="68">
        <f t="shared" si="1"/>
        <v>3</v>
      </c>
      <c r="C25" s="68">
        <f t="shared" si="2"/>
        <v>60</v>
      </c>
      <c r="D25" s="13">
        <f t="shared" ref="D25:D30" si="9">(D9/C9)</f>
        <v>0.6166666666666667</v>
      </c>
      <c r="E25" s="13">
        <f t="shared" ref="E25:E28" si="10">E9/C9</f>
        <v>0.38333333333333336</v>
      </c>
      <c r="F25" s="13">
        <f t="shared" ref="F25:F30" si="11">F9/C9</f>
        <v>0.9</v>
      </c>
      <c r="G25" s="13">
        <f t="shared" si="3"/>
        <v>0.1</v>
      </c>
      <c r="H25" s="13">
        <f t="shared" si="4"/>
        <v>0</v>
      </c>
      <c r="I25" s="13">
        <f t="shared" si="5"/>
        <v>0.2</v>
      </c>
      <c r="J25" s="13">
        <f t="shared" si="6"/>
        <v>0.68333333333333335</v>
      </c>
      <c r="K25" s="13">
        <f t="shared" si="7"/>
        <v>0.11666666666666667</v>
      </c>
      <c r="L25" s="13">
        <f t="shared" si="8"/>
        <v>0</v>
      </c>
      <c r="M25" s="112"/>
      <c r="N25" s="112"/>
      <c r="O25" s="112"/>
      <c r="P25" s="112"/>
      <c r="Q25" s="112"/>
    </row>
    <row r="26" spans="1:17" ht="15" thickBot="1" x14ac:dyDescent="0.35">
      <c r="A26" s="80" t="s">
        <v>98</v>
      </c>
      <c r="B26" s="68">
        <f t="shared" si="1"/>
        <v>1</v>
      </c>
      <c r="C26" s="68">
        <f t="shared" si="2"/>
        <v>9</v>
      </c>
      <c r="D26" s="13">
        <f t="shared" si="9"/>
        <v>0.55555555555555558</v>
      </c>
      <c r="E26" s="13">
        <f t="shared" si="10"/>
        <v>0.44444444444444442</v>
      </c>
      <c r="F26" s="13">
        <f t="shared" si="11"/>
        <v>0.55555555555555558</v>
      </c>
      <c r="G26" s="13">
        <f t="shared" si="3"/>
        <v>0.44444444444444442</v>
      </c>
      <c r="H26" s="13">
        <f t="shared" si="4"/>
        <v>0</v>
      </c>
      <c r="I26" s="13">
        <f t="shared" si="5"/>
        <v>0.22222222222222221</v>
      </c>
      <c r="J26" s="13">
        <f t="shared" si="6"/>
        <v>0.66666666666666663</v>
      </c>
      <c r="K26" s="13">
        <f t="shared" si="7"/>
        <v>0</v>
      </c>
      <c r="L26" s="13">
        <f t="shared" si="8"/>
        <v>0.1111111111111111</v>
      </c>
      <c r="M26" s="112"/>
      <c r="N26" s="112"/>
      <c r="O26" s="112"/>
      <c r="P26" s="112"/>
      <c r="Q26" s="112"/>
    </row>
    <row r="27" spans="1:17" ht="15" thickBot="1" x14ac:dyDescent="0.35">
      <c r="A27" s="79" t="s">
        <v>99</v>
      </c>
      <c r="B27" s="68" t="str">
        <f t="shared" si="1"/>
        <v>n/a</v>
      </c>
      <c r="C27" s="68">
        <f t="shared" si="2"/>
        <v>45</v>
      </c>
      <c r="D27" s="13">
        <f t="shared" si="9"/>
        <v>0.51111111111111107</v>
      </c>
      <c r="E27" s="13">
        <f t="shared" si="10"/>
        <v>0.48888888888888887</v>
      </c>
      <c r="F27" s="13">
        <f t="shared" si="11"/>
        <v>0.71111111111111114</v>
      </c>
      <c r="G27" s="13">
        <f t="shared" si="3"/>
        <v>0.28888888888888886</v>
      </c>
      <c r="H27" s="13">
        <f t="shared" si="4"/>
        <v>0</v>
      </c>
      <c r="I27" s="13">
        <f t="shared" si="5"/>
        <v>0.93333333333333335</v>
      </c>
      <c r="J27" s="13">
        <f t="shared" si="6"/>
        <v>6.6666666666666666E-2</v>
      </c>
      <c r="K27" s="13">
        <f t="shared" si="7"/>
        <v>0</v>
      </c>
      <c r="L27" s="13">
        <f t="shared" si="8"/>
        <v>0</v>
      </c>
      <c r="M27" s="112"/>
      <c r="N27" s="112"/>
      <c r="O27" s="112"/>
      <c r="P27" s="112"/>
      <c r="Q27" s="112"/>
    </row>
    <row r="28" spans="1:17" ht="15" thickBot="1" x14ac:dyDescent="0.35">
      <c r="A28" s="79" t="s">
        <v>101</v>
      </c>
      <c r="B28" s="68" t="str">
        <f t="shared" si="1"/>
        <v>n/a</v>
      </c>
      <c r="C28" s="68">
        <f t="shared" si="2"/>
        <v>55</v>
      </c>
      <c r="D28" s="13">
        <f t="shared" si="9"/>
        <v>0.54545454545454541</v>
      </c>
      <c r="E28" s="13">
        <f t="shared" si="10"/>
        <v>0.45454545454545453</v>
      </c>
      <c r="F28" s="13">
        <f t="shared" si="11"/>
        <v>0.67272727272727273</v>
      </c>
      <c r="G28" s="13">
        <f t="shared" si="3"/>
        <v>0.30909090909090908</v>
      </c>
      <c r="H28" s="13">
        <f t="shared" si="4"/>
        <v>1.8181818181818181E-2</v>
      </c>
      <c r="I28" s="13">
        <f t="shared" si="5"/>
        <v>0.90909090909090906</v>
      </c>
      <c r="J28" s="13">
        <f t="shared" si="6"/>
        <v>9.0909090909090912E-2</v>
      </c>
      <c r="K28" s="13">
        <f t="shared" si="7"/>
        <v>0</v>
      </c>
      <c r="L28" s="13">
        <f t="shared" si="8"/>
        <v>0</v>
      </c>
      <c r="M28" s="112"/>
      <c r="N28" s="112"/>
      <c r="O28" s="112"/>
      <c r="P28" s="112"/>
      <c r="Q28" s="112"/>
    </row>
    <row r="29" spans="1:17" ht="15" thickBot="1" x14ac:dyDescent="0.35">
      <c r="A29" s="79" t="s">
        <v>2</v>
      </c>
      <c r="B29" s="68">
        <f t="shared" si="1"/>
        <v>0</v>
      </c>
      <c r="C29" s="68">
        <f t="shared" si="2"/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12"/>
      <c r="N29" s="112"/>
      <c r="O29" s="112"/>
      <c r="P29" s="112"/>
      <c r="Q29" s="112"/>
    </row>
    <row r="30" spans="1:17" ht="15" thickBot="1" x14ac:dyDescent="0.35">
      <c r="A30" s="80" t="s">
        <v>3</v>
      </c>
      <c r="B30" s="68">
        <f t="shared" si="1"/>
        <v>3</v>
      </c>
      <c r="C30" s="68">
        <f t="shared" si="2"/>
        <v>4</v>
      </c>
      <c r="D30" s="13">
        <f t="shared" si="9"/>
        <v>0.25</v>
      </c>
      <c r="E30" s="13">
        <f>E14/C14</f>
        <v>0.75</v>
      </c>
      <c r="F30" s="13">
        <f t="shared" si="11"/>
        <v>0.75</v>
      </c>
      <c r="G30" s="13">
        <f t="shared" si="3"/>
        <v>0.25</v>
      </c>
      <c r="H30" s="13">
        <f t="shared" si="4"/>
        <v>0</v>
      </c>
      <c r="I30" s="13">
        <f t="shared" si="5"/>
        <v>0.25</v>
      </c>
      <c r="J30" s="13">
        <f t="shared" si="6"/>
        <v>0.25</v>
      </c>
      <c r="K30" s="13">
        <f t="shared" si="7"/>
        <v>0.25</v>
      </c>
      <c r="L30" s="13">
        <f t="shared" si="8"/>
        <v>0.25</v>
      </c>
      <c r="M30" s="112"/>
      <c r="N30" s="112"/>
      <c r="O30" s="112"/>
      <c r="P30" s="112"/>
      <c r="Q30" s="112"/>
    </row>
    <row r="31" spans="1:17" ht="15" thickBot="1" x14ac:dyDescent="0.35">
      <c r="A31" s="80" t="s">
        <v>20</v>
      </c>
      <c r="B31" s="68">
        <f t="shared" si="1"/>
        <v>11</v>
      </c>
      <c r="C31" s="81">
        <f>SUM(C23:C30)</f>
        <v>187</v>
      </c>
      <c r="D31" s="82">
        <f>D15/C15</f>
        <v>0.5668449197860963</v>
      </c>
      <c r="E31" s="82">
        <f>E15/C15</f>
        <v>0.43315508021390375</v>
      </c>
      <c r="F31" s="82">
        <f>F15/C15</f>
        <v>0.76470588235294112</v>
      </c>
      <c r="G31" s="82">
        <f>G15/C15</f>
        <v>0.22994652406417113</v>
      </c>
      <c r="H31" s="82">
        <f>H15/C15</f>
        <v>5.3475935828877002E-3</v>
      </c>
      <c r="I31" s="82">
        <f>I15/C15</f>
        <v>0.57219251336898391</v>
      </c>
      <c r="J31" s="82">
        <f>J15/C15</f>
        <v>0.32620320855614976</v>
      </c>
      <c r="K31" s="82">
        <f>K15/C15</f>
        <v>8.0213903743315509E-2</v>
      </c>
      <c r="L31" s="82">
        <f>L15/C15</f>
        <v>2.1390374331550801E-2</v>
      </c>
      <c r="M31" s="112"/>
      <c r="N31" s="112"/>
      <c r="O31" s="112"/>
      <c r="P31" s="112"/>
      <c r="Q31" s="112"/>
    </row>
    <row r="32" spans="1:17" x14ac:dyDescent="0.3"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</row>
  </sheetData>
  <mergeCells count="27">
    <mergeCell ref="A3:L3"/>
    <mergeCell ref="A4:C4"/>
    <mergeCell ref="D4:E4"/>
    <mergeCell ref="F4:H4"/>
    <mergeCell ref="A5:A6"/>
    <mergeCell ref="D5:D6"/>
    <mergeCell ref="E5:E6"/>
    <mergeCell ref="F5:F6"/>
    <mergeCell ref="G5:G6"/>
    <mergeCell ref="H5:H6"/>
    <mergeCell ref="H21:H22"/>
    <mergeCell ref="G21:G22"/>
    <mergeCell ref="I5:I6"/>
    <mergeCell ref="J5:J6"/>
    <mergeCell ref="K5:K6"/>
    <mergeCell ref="F20:H20"/>
    <mergeCell ref="F21:F22"/>
    <mergeCell ref="E21:E22"/>
    <mergeCell ref="D21:D22"/>
    <mergeCell ref="A21:A22"/>
    <mergeCell ref="B21:B22"/>
    <mergeCell ref="C21:C22"/>
    <mergeCell ref="D20:E20"/>
    <mergeCell ref="A19:L19"/>
    <mergeCell ref="I4:L4"/>
    <mergeCell ref="I20:L20"/>
    <mergeCell ref="L5:L6"/>
  </mergeCells>
  <pageMargins left="0.7" right="0.7" top="0.75" bottom="0.75" header="0.3" footer="0.3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view="pageBreakPreview" zoomScale="60" zoomScaleNormal="100" workbookViewId="0">
      <selection activeCell="P11" sqref="P11"/>
    </sheetView>
  </sheetViews>
  <sheetFormatPr defaultColWidth="8.88671875" defaultRowHeight="14.4" x14ac:dyDescent="0.3"/>
  <cols>
    <col min="1" max="1" width="15.33203125" style="7" bestFit="1" customWidth="1"/>
    <col min="2" max="2" width="12.33203125" style="7" bestFit="1" customWidth="1"/>
    <col min="3" max="3" width="12.6640625" style="7" bestFit="1" customWidth="1"/>
    <col min="4" max="16384" width="8.88671875" style="7"/>
  </cols>
  <sheetData>
    <row r="1" spans="1:12" x14ac:dyDescent="0.3">
      <c r="A1" s="4" t="s">
        <v>135</v>
      </c>
    </row>
    <row r="2" spans="1:12" ht="15" thickBot="1" x14ac:dyDescent="0.35">
      <c r="A2" s="4"/>
    </row>
    <row r="3" spans="1:12" ht="15" thickBot="1" x14ac:dyDescent="0.35">
      <c r="A3" s="137" t="s">
        <v>102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9"/>
    </row>
    <row r="4" spans="1:12" ht="15" thickBot="1" x14ac:dyDescent="0.35">
      <c r="A4" s="151"/>
      <c r="B4" s="152"/>
      <c r="C4" s="153"/>
      <c r="D4" s="135" t="s">
        <v>0</v>
      </c>
      <c r="E4" s="136"/>
      <c r="F4" s="140" t="s">
        <v>6</v>
      </c>
      <c r="G4" s="136"/>
      <c r="H4" s="141"/>
      <c r="I4" s="62" t="s">
        <v>13</v>
      </c>
      <c r="J4" s="63"/>
      <c r="K4" s="63"/>
      <c r="L4" s="64"/>
    </row>
    <row r="5" spans="1:12" x14ac:dyDescent="0.3">
      <c r="A5" s="147" t="s">
        <v>91</v>
      </c>
      <c r="B5" s="65" t="s">
        <v>92</v>
      </c>
      <c r="C5" s="65" t="s">
        <v>93</v>
      </c>
      <c r="D5" s="146" t="s">
        <v>5</v>
      </c>
      <c r="E5" s="146" t="s">
        <v>4</v>
      </c>
      <c r="F5" s="144" t="s">
        <v>11</v>
      </c>
      <c r="G5" s="149" t="s">
        <v>19</v>
      </c>
      <c r="H5" s="149" t="s">
        <v>94</v>
      </c>
      <c r="I5" s="144" t="s">
        <v>15</v>
      </c>
      <c r="J5" s="144" t="s">
        <v>16</v>
      </c>
      <c r="K5" s="144" t="s">
        <v>17</v>
      </c>
      <c r="L5" s="144" t="s">
        <v>61</v>
      </c>
    </row>
    <row r="6" spans="1:12" ht="29.4" thickBot="1" x14ac:dyDescent="0.35">
      <c r="A6" s="148"/>
      <c r="B6" s="66" t="s">
        <v>95</v>
      </c>
      <c r="C6" s="66" t="s">
        <v>103</v>
      </c>
      <c r="D6" s="145"/>
      <c r="E6" s="145"/>
      <c r="F6" s="145"/>
      <c r="G6" s="150"/>
      <c r="H6" s="150"/>
      <c r="I6" s="145"/>
      <c r="J6" s="145"/>
      <c r="K6" s="145"/>
      <c r="L6" s="145"/>
    </row>
    <row r="7" spans="1:12" ht="15" thickBot="1" x14ac:dyDescent="0.35">
      <c r="A7" s="67" t="s">
        <v>40</v>
      </c>
      <c r="B7" s="68">
        <v>0</v>
      </c>
      <c r="C7" s="68">
        <v>0</v>
      </c>
      <c r="D7" s="83">
        <v>0</v>
      </c>
      <c r="E7" s="83">
        <v>0</v>
      </c>
      <c r="F7" s="83">
        <v>0</v>
      </c>
      <c r="G7" s="83">
        <v>0</v>
      </c>
      <c r="H7" s="83">
        <v>0</v>
      </c>
      <c r="I7" s="83">
        <v>0</v>
      </c>
      <c r="J7" s="83">
        <v>0</v>
      </c>
      <c r="K7" s="83">
        <v>0</v>
      </c>
      <c r="L7" s="83">
        <v>0</v>
      </c>
    </row>
    <row r="8" spans="1:12" ht="15" thickBot="1" x14ac:dyDescent="0.35">
      <c r="A8" s="70" t="s">
        <v>36</v>
      </c>
      <c r="B8" s="71">
        <v>4</v>
      </c>
      <c r="C8" s="71">
        <v>5</v>
      </c>
      <c r="D8" s="74">
        <v>4</v>
      </c>
      <c r="E8" s="74">
        <v>1</v>
      </c>
      <c r="F8" s="74">
        <v>4</v>
      </c>
      <c r="G8" s="74">
        <v>1</v>
      </c>
      <c r="H8" s="76">
        <v>0</v>
      </c>
      <c r="I8" s="74">
        <v>0</v>
      </c>
      <c r="J8" s="74">
        <v>4</v>
      </c>
      <c r="K8" s="74">
        <v>1</v>
      </c>
      <c r="L8" s="74">
        <v>0</v>
      </c>
    </row>
    <row r="9" spans="1:12" ht="15" thickBot="1" x14ac:dyDescent="0.35">
      <c r="A9" s="70" t="s">
        <v>97</v>
      </c>
      <c r="B9" s="75">
        <v>3</v>
      </c>
      <c r="C9" s="75">
        <v>18</v>
      </c>
      <c r="D9" s="74">
        <v>9</v>
      </c>
      <c r="E9" s="74">
        <v>9</v>
      </c>
      <c r="F9" s="74">
        <v>16</v>
      </c>
      <c r="G9" s="74">
        <v>2</v>
      </c>
      <c r="H9" s="76">
        <v>0</v>
      </c>
      <c r="I9" s="74">
        <v>5</v>
      </c>
      <c r="J9" s="74">
        <v>13</v>
      </c>
      <c r="K9" s="74">
        <v>0</v>
      </c>
      <c r="L9" s="74">
        <v>0</v>
      </c>
    </row>
    <row r="10" spans="1:12" ht="15" thickBot="1" x14ac:dyDescent="0.35">
      <c r="A10" s="70" t="s">
        <v>98</v>
      </c>
      <c r="B10" s="75">
        <v>1</v>
      </c>
      <c r="C10" s="75">
        <v>6</v>
      </c>
      <c r="D10" s="74">
        <v>3</v>
      </c>
      <c r="E10" s="74">
        <v>3</v>
      </c>
      <c r="F10" s="74">
        <v>4</v>
      </c>
      <c r="G10" s="74">
        <v>2</v>
      </c>
      <c r="H10" s="76">
        <v>0</v>
      </c>
      <c r="I10" s="74">
        <v>1</v>
      </c>
      <c r="J10" s="74">
        <v>4</v>
      </c>
      <c r="K10" s="74">
        <v>0</v>
      </c>
      <c r="L10" s="74">
        <v>1</v>
      </c>
    </row>
    <row r="11" spans="1:12" ht="15" thickBot="1" x14ac:dyDescent="0.35">
      <c r="A11" s="77" t="s">
        <v>99</v>
      </c>
      <c r="B11" s="78" t="s">
        <v>100</v>
      </c>
      <c r="C11" s="78">
        <v>45</v>
      </c>
      <c r="D11" s="78">
        <v>23</v>
      </c>
      <c r="E11" s="78">
        <v>22</v>
      </c>
      <c r="F11" s="78">
        <v>32</v>
      </c>
      <c r="G11" s="78">
        <v>13</v>
      </c>
      <c r="H11" s="78">
        <v>0</v>
      </c>
      <c r="I11" s="78">
        <v>42</v>
      </c>
      <c r="J11" s="78">
        <v>3</v>
      </c>
      <c r="K11" s="78">
        <v>0</v>
      </c>
      <c r="L11" s="78">
        <v>0</v>
      </c>
    </row>
    <row r="12" spans="1:12" ht="15" thickBot="1" x14ac:dyDescent="0.35">
      <c r="A12" s="79" t="s">
        <v>101</v>
      </c>
      <c r="B12" s="78" t="s">
        <v>100</v>
      </c>
      <c r="C12" s="78">
        <v>55</v>
      </c>
      <c r="D12" s="78">
        <v>30</v>
      </c>
      <c r="E12" s="78">
        <v>25</v>
      </c>
      <c r="F12" s="78">
        <v>37</v>
      </c>
      <c r="G12" s="78">
        <v>17</v>
      </c>
      <c r="H12" s="78">
        <v>1</v>
      </c>
      <c r="I12" s="78">
        <v>50</v>
      </c>
      <c r="J12" s="78">
        <v>5</v>
      </c>
      <c r="K12" s="78">
        <v>0</v>
      </c>
      <c r="L12" s="78">
        <v>0</v>
      </c>
    </row>
    <row r="13" spans="1:12" ht="15" thickBot="1" x14ac:dyDescent="0.35">
      <c r="A13" s="67" t="s">
        <v>2</v>
      </c>
      <c r="B13" s="71">
        <v>0</v>
      </c>
      <c r="C13" s="71">
        <v>0</v>
      </c>
      <c r="D13" s="71">
        <v>0</v>
      </c>
      <c r="E13" s="71">
        <v>0</v>
      </c>
      <c r="F13" s="71">
        <v>0</v>
      </c>
      <c r="G13" s="71">
        <v>0</v>
      </c>
      <c r="H13" s="71">
        <v>0</v>
      </c>
      <c r="I13" s="72">
        <v>0</v>
      </c>
      <c r="J13" s="72">
        <v>0</v>
      </c>
      <c r="K13" s="72">
        <v>0</v>
      </c>
      <c r="L13" s="72">
        <v>0</v>
      </c>
    </row>
    <row r="14" spans="1:12" ht="15" thickBot="1" x14ac:dyDescent="0.35">
      <c r="A14" s="70" t="s">
        <v>3</v>
      </c>
      <c r="B14" s="71">
        <v>3</v>
      </c>
      <c r="C14" s="71">
        <v>3</v>
      </c>
      <c r="D14" s="72">
        <v>1</v>
      </c>
      <c r="E14" s="72">
        <v>2</v>
      </c>
      <c r="F14" s="72">
        <v>2</v>
      </c>
      <c r="G14" s="72">
        <v>1</v>
      </c>
      <c r="H14" s="73">
        <v>0</v>
      </c>
      <c r="I14" s="72">
        <v>1</v>
      </c>
      <c r="J14" s="72">
        <v>2</v>
      </c>
      <c r="K14" s="72">
        <v>0</v>
      </c>
      <c r="L14" s="72">
        <v>0</v>
      </c>
    </row>
    <row r="15" spans="1:12" ht="15" thickBot="1" x14ac:dyDescent="0.35">
      <c r="A15" s="80" t="s">
        <v>20</v>
      </c>
      <c r="B15" s="81">
        <f>SUM(B7:B14)</f>
        <v>11</v>
      </c>
      <c r="C15" s="81">
        <f t="shared" ref="C15:L15" si="0">SUM(C7:C14)</f>
        <v>132</v>
      </c>
      <c r="D15" s="81">
        <f t="shared" si="0"/>
        <v>70</v>
      </c>
      <c r="E15" s="81">
        <f t="shared" si="0"/>
        <v>62</v>
      </c>
      <c r="F15" s="81">
        <f t="shared" si="0"/>
        <v>95</v>
      </c>
      <c r="G15" s="81">
        <f t="shared" si="0"/>
        <v>36</v>
      </c>
      <c r="H15" s="81">
        <f t="shared" si="0"/>
        <v>1</v>
      </c>
      <c r="I15" s="81">
        <f t="shared" si="0"/>
        <v>99</v>
      </c>
      <c r="J15" s="81">
        <f t="shared" si="0"/>
        <v>31</v>
      </c>
      <c r="K15" s="81">
        <f t="shared" si="0"/>
        <v>1</v>
      </c>
      <c r="L15" s="81">
        <f t="shared" si="0"/>
        <v>1</v>
      </c>
    </row>
    <row r="17" spans="1:12" ht="15" thickBot="1" x14ac:dyDescent="0.35"/>
    <row r="18" spans="1:12" ht="15" thickBot="1" x14ac:dyDescent="0.35">
      <c r="A18" s="137" t="s">
        <v>104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9"/>
    </row>
    <row r="19" spans="1:12" ht="15" thickBot="1" x14ac:dyDescent="0.35">
      <c r="A19" s="154"/>
      <c r="B19" s="155"/>
      <c r="C19" s="156"/>
      <c r="D19" s="157" t="s">
        <v>0</v>
      </c>
      <c r="E19" s="158"/>
      <c r="F19" s="135" t="s">
        <v>6</v>
      </c>
      <c r="G19" s="136"/>
      <c r="H19" s="141"/>
      <c r="I19" s="140" t="s">
        <v>13</v>
      </c>
      <c r="J19" s="136"/>
      <c r="K19" s="136"/>
      <c r="L19" s="141"/>
    </row>
    <row r="20" spans="1:12" x14ac:dyDescent="0.3">
      <c r="A20" s="147" t="s">
        <v>91</v>
      </c>
      <c r="B20" s="65" t="s">
        <v>92</v>
      </c>
      <c r="C20" s="65" t="s">
        <v>93</v>
      </c>
      <c r="D20" s="146" t="s">
        <v>5</v>
      </c>
      <c r="E20" s="146" t="s">
        <v>4</v>
      </c>
      <c r="F20" s="144" t="s">
        <v>11</v>
      </c>
      <c r="G20" s="149" t="s">
        <v>19</v>
      </c>
      <c r="H20" s="149" t="s">
        <v>94</v>
      </c>
      <c r="I20" s="144" t="s">
        <v>15</v>
      </c>
      <c r="J20" s="144" t="s">
        <v>16</v>
      </c>
      <c r="K20" s="144" t="s">
        <v>17</v>
      </c>
      <c r="L20" s="144" t="s">
        <v>61</v>
      </c>
    </row>
    <row r="21" spans="1:12" ht="29.4" thickBot="1" x14ac:dyDescent="0.35">
      <c r="A21" s="148"/>
      <c r="B21" s="66" t="s">
        <v>95</v>
      </c>
      <c r="C21" s="66" t="s">
        <v>103</v>
      </c>
      <c r="D21" s="145"/>
      <c r="E21" s="145"/>
      <c r="F21" s="145"/>
      <c r="G21" s="150"/>
      <c r="H21" s="150"/>
      <c r="I21" s="145"/>
      <c r="J21" s="145"/>
      <c r="K21" s="145"/>
      <c r="L21" s="145"/>
    </row>
    <row r="22" spans="1:12" ht="15" thickBot="1" x14ac:dyDescent="0.35">
      <c r="A22" s="67" t="s">
        <v>40</v>
      </c>
      <c r="B22" s="68">
        <f>B7</f>
        <v>0</v>
      </c>
      <c r="C22" s="68">
        <f>C7</f>
        <v>0</v>
      </c>
      <c r="D22" s="84">
        <f t="shared" ref="D22:L22" si="1">D7</f>
        <v>0</v>
      </c>
      <c r="E22" s="84">
        <f t="shared" si="1"/>
        <v>0</v>
      </c>
      <c r="F22" s="84">
        <f t="shared" si="1"/>
        <v>0</v>
      </c>
      <c r="G22" s="84">
        <f t="shared" si="1"/>
        <v>0</v>
      </c>
      <c r="H22" s="84">
        <f t="shared" si="1"/>
        <v>0</v>
      </c>
      <c r="I22" s="84">
        <f t="shared" si="1"/>
        <v>0</v>
      </c>
      <c r="J22" s="84">
        <f t="shared" si="1"/>
        <v>0</v>
      </c>
      <c r="K22" s="84">
        <f t="shared" si="1"/>
        <v>0</v>
      </c>
      <c r="L22" s="84">
        <f t="shared" si="1"/>
        <v>0</v>
      </c>
    </row>
    <row r="23" spans="1:12" ht="15" thickBot="1" x14ac:dyDescent="0.35">
      <c r="A23" s="70" t="s">
        <v>36</v>
      </c>
      <c r="B23" s="68">
        <f t="shared" ref="B23:C30" si="2">B8</f>
        <v>4</v>
      </c>
      <c r="C23" s="68">
        <f t="shared" si="2"/>
        <v>5</v>
      </c>
      <c r="D23" s="85">
        <f>D8/C8</f>
        <v>0.8</v>
      </c>
      <c r="E23" s="84">
        <f t="shared" ref="E23:E29" si="3">E8/C8</f>
        <v>0.2</v>
      </c>
      <c r="F23" s="84">
        <f t="shared" ref="F23:F29" si="4">F8/C8</f>
        <v>0.8</v>
      </c>
      <c r="G23" s="86">
        <f>G8/C8</f>
        <v>0.2</v>
      </c>
      <c r="H23" s="86">
        <f>H8/C8</f>
        <v>0</v>
      </c>
      <c r="I23" s="86">
        <f>I8/C8</f>
        <v>0</v>
      </c>
      <c r="J23" s="86">
        <f>J8/C8</f>
        <v>0.8</v>
      </c>
      <c r="K23" s="86">
        <f>K8/C8</f>
        <v>0.2</v>
      </c>
      <c r="L23" s="86">
        <f>L8/C8</f>
        <v>0</v>
      </c>
    </row>
    <row r="24" spans="1:12" ht="15" thickBot="1" x14ac:dyDescent="0.35">
      <c r="A24" s="70" t="s">
        <v>97</v>
      </c>
      <c r="B24" s="68">
        <f t="shared" si="2"/>
        <v>3</v>
      </c>
      <c r="C24" s="68">
        <f t="shared" si="2"/>
        <v>18</v>
      </c>
      <c r="D24" s="85">
        <f t="shared" ref="D24:D27" si="5">D9/C9</f>
        <v>0.5</v>
      </c>
      <c r="E24" s="84">
        <f t="shared" si="3"/>
        <v>0.5</v>
      </c>
      <c r="F24" s="84">
        <f t="shared" si="4"/>
        <v>0.88888888888888884</v>
      </c>
      <c r="G24" s="86">
        <f t="shared" ref="G24:G29" si="6">G9/C9</f>
        <v>0.1111111111111111</v>
      </c>
      <c r="H24" s="86">
        <f t="shared" ref="H24:H29" si="7">H9/C9</f>
        <v>0</v>
      </c>
      <c r="I24" s="86">
        <f t="shared" ref="I24:I29" si="8">I9/C9</f>
        <v>0.27777777777777779</v>
      </c>
      <c r="J24" s="86">
        <f t="shared" ref="J24:J29" si="9">J9/C9</f>
        <v>0.72222222222222221</v>
      </c>
      <c r="K24" s="86">
        <f t="shared" ref="K24:K29" si="10">K9/C9</f>
        <v>0</v>
      </c>
      <c r="L24" s="86">
        <f t="shared" ref="L24:L29" si="11">L9/C9</f>
        <v>0</v>
      </c>
    </row>
    <row r="25" spans="1:12" ht="15" thickBot="1" x14ac:dyDescent="0.35">
      <c r="A25" s="70" t="s">
        <v>98</v>
      </c>
      <c r="B25" s="68">
        <f t="shared" si="2"/>
        <v>1</v>
      </c>
      <c r="C25" s="68">
        <v>6</v>
      </c>
      <c r="D25" s="85">
        <f>D10/C10</f>
        <v>0.5</v>
      </c>
      <c r="E25" s="84">
        <f>E10/C10</f>
        <v>0.5</v>
      </c>
      <c r="F25" s="84">
        <f t="shared" si="4"/>
        <v>0.66666666666666663</v>
      </c>
      <c r="G25" s="86">
        <f t="shared" si="6"/>
        <v>0.33333333333333331</v>
      </c>
      <c r="H25" s="86">
        <f t="shared" si="7"/>
        <v>0</v>
      </c>
      <c r="I25" s="86">
        <f t="shared" si="8"/>
        <v>0.16666666666666666</v>
      </c>
      <c r="J25" s="86">
        <f t="shared" si="9"/>
        <v>0.66666666666666663</v>
      </c>
      <c r="K25" s="86">
        <f t="shared" si="10"/>
        <v>0</v>
      </c>
      <c r="L25" s="86">
        <f t="shared" si="11"/>
        <v>0.16666666666666666</v>
      </c>
    </row>
    <row r="26" spans="1:12" ht="15" thickBot="1" x14ac:dyDescent="0.35">
      <c r="A26" s="77" t="s">
        <v>99</v>
      </c>
      <c r="B26" s="68" t="str">
        <f t="shared" si="2"/>
        <v>n/a</v>
      </c>
      <c r="C26" s="68">
        <f t="shared" si="2"/>
        <v>45</v>
      </c>
      <c r="D26" s="85">
        <f t="shared" si="5"/>
        <v>0.51111111111111107</v>
      </c>
      <c r="E26" s="84">
        <f t="shared" si="3"/>
        <v>0.48888888888888887</v>
      </c>
      <c r="F26" s="84">
        <f t="shared" si="4"/>
        <v>0.71111111111111114</v>
      </c>
      <c r="G26" s="86">
        <f t="shared" si="6"/>
        <v>0.28888888888888886</v>
      </c>
      <c r="H26" s="86">
        <f t="shared" si="7"/>
        <v>0</v>
      </c>
      <c r="I26" s="86">
        <f t="shared" si="8"/>
        <v>0.93333333333333335</v>
      </c>
      <c r="J26" s="86">
        <f t="shared" si="9"/>
        <v>6.6666666666666666E-2</v>
      </c>
      <c r="K26" s="86">
        <f t="shared" si="10"/>
        <v>0</v>
      </c>
      <c r="L26" s="86">
        <f t="shared" si="11"/>
        <v>0</v>
      </c>
    </row>
    <row r="27" spans="1:12" ht="15" thickBot="1" x14ac:dyDescent="0.35">
      <c r="A27" s="79" t="s">
        <v>101</v>
      </c>
      <c r="B27" s="68" t="str">
        <f t="shared" si="2"/>
        <v>n/a</v>
      </c>
      <c r="C27" s="68">
        <f t="shared" si="2"/>
        <v>55</v>
      </c>
      <c r="D27" s="85">
        <f t="shared" si="5"/>
        <v>0.54545454545454541</v>
      </c>
      <c r="E27" s="84">
        <f t="shared" si="3"/>
        <v>0.45454545454545453</v>
      </c>
      <c r="F27" s="84">
        <f t="shared" si="4"/>
        <v>0.67272727272727273</v>
      </c>
      <c r="G27" s="86">
        <f t="shared" si="6"/>
        <v>0.30909090909090908</v>
      </c>
      <c r="H27" s="86">
        <f t="shared" si="7"/>
        <v>1.8181818181818181E-2</v>
      </c>
      <c r="I27" s="86">
        <f t="shared" si="8"/>
        <v>0.90909090909090906</v>
      </c>
      <c r="J27" s="86">
        <f t="shared" si="9"/>
        <v>9.0909090909090912E-2</v>
      </c>
      <c r="K27" s="86">
        <f t="shared" si="10"/>
        <v>0</v>
      </c>
      <c r="L27" s="86">
        <f t="shared" si="11"/>
        <v>0</v>
      </c>
    </row>
    <row r="28" spans="1:12" ht="15" thickBot="1" x14ac:dyDescent="0.35">
      <c r="A28" s="67" t="s">
        <v>2</v>
      </c>
      <c r="B28" s="68">
        <f t="shared" si="2"/>
        <v>0</v>
      </c>
      <c r="C28" s="68">
        <v>0</v>
      </c>
      <c r="D28" s="86">
        <v>0</v>
      </c>
      <c r="E28" s="86">
        <v>0</v>
      </c>
      <c r="F28" s="86">
        <v>0</v>
      </c>
      <c r="G28" s="86">
        <v>0</v>
      </c>
      <c r="H28" s="86">
        <v>0</v>
      </c>
      <c r="I28" s="86">
        <v>0</v>
      </c>
      <c r="J28" s="86">
        <v>0</v>
      </c>
      <c r="K28" s="86">
        <v>0</v>
      </c>
      <c r="L28" s="86">
        <v>0</v>
      </c>
    </row>
    <row r="29" spans="1:12" ht="15" thickBot="1" x14ac:dyDescent="0.35">
      <c r="A29" s="70" t="s">
        <v>3</v>
      </c>
      <c r="B29" s="68">
        <f t="shared" si="2"/>
        <v>3</v>
      </c>
      <c r="C29" s="68">
        <f t="shared" si="2"/>
        <v>3</v>
      </c>
      <c r="D29" s="85">
        <f>D14/C14</f>
        <v>0.33333333333333331</v>
      </c>
      <c r="E29" s="84">
        <f t="shared" si="3"/>
        <v>0.66666666666666663</v>
      </c>
      <c r="F29" s="84">
        <f t="shared" si="4"/>
        <v>0.66666666666666663</v>
      </c>
      <c r="G29" s="86">
        <f t="shared" si="6"/>
        <v>0.33333333333333331</v>
      </c>
      <c r="H29" s="86">
        <f t="shared" si="7"/>
        <v>0</v>
      </c>
      <c r="I29" s="86">
        <f t="shared" si="8"/>
        <v>0.33333333333333331</v>
      </c>
      <c r="J29" s="86">
        <f t="shared" si="9"/>
        <v>0.66666666666666663</v>
      </c>
      <c r="K29" s="86">
        <f t="shared" si="10"/>
        <v>0</v>
      </c>
      <c r="L29" s="86">
        <f t="shared" si="11"/>
        <v>0</v>
      </c>
    </row>
    <row r="30" spans="1:12" ht="15" thickBot="1" x14ac:dyDescent="0.35">
      <c r="A30" s="80" t="s">
        <v>20</v>
      </c>
      <c r="B30" s="12">
        <f t="shared" si="2"/>
        <v>11</v>
      </c>
      <c r="C30" s="81">
        <f>SUM(C22:C29)</f>
        <v>132</v>
      </c>
      <c r="D30" s="87">
        <f>D15/C30</f>
        <v>0.53030303030303028</v>
      </c>
      <c r="E30" s="88">
        <f>E15/C30</f>
        <v>0.46969696969696972</v>
      </c>
      <c r="F30" s="88">
        <f>F15/C30</f>
        <v>0.71969696969696972</v>
      </c>
      <c r="G30" s="88">
        <f>G15/C30</f>
        <v>0.27272727272727271</v>
      </c>
      <c r="H30" s="88">
        <f>H15/C30</f>
        <v>7.575757575757576E-3</v>
      </c>
      <c r="I30" s="88">
        <f>I15/C30</f>
        <v>0.75</v>
      </c>
      <c r="J30" s="88">
        <f>J15/C30</f>
        <v>0.23484848484848486</v>
      </c>
      <c r="K30" s="88">
        <f>K15/C30</f>
        <v>7.575757575757576E-3</v>
      </c>
      <c r="L30" s="88">
        <f>L15/C30</f>
        <v>7.575757575757576E-3</v>
      </c>
    </row>
  </sheetData>
  <mergeCells count="29">
    <mergeCell ref="A18:L18"/>
    <mergeCell ref="A3:L3"/>
    <mergeCell ref="A4:C4"/>
    <mergeCell ref="D4:E4"/>
    <mergeCell ref="F4:H4"/>
    <mergeCell ref="A5:A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K20:K21"/>
    <mergeCell ref="L20:L21"/>
    <mergeCell ref="A20:A21"/>
    <mergeCell ref="D20:D21"/>
    <mergeCell ref="E20:E21"/>
    <mergeCell ref="F20:F21"/>
    <mergeCell ref="G20:G21"/>
    <mergeCell ref="H20:H21"/>
    <mergeCell ref="A19:C19"/>
    <mergeCell ref="D19:E19"/>
    <mergeCell ref="F19:H19"/>
    <mergeCell ref="I20:I21"/>
    <mergeCell ref="J20:J21"/>
    <mergeCell ref="I19:L19"/>
  </mergeCells>
  <pageMargins left="0.7" right="0.7" top="0.75" bottom="0.75" header="0.3" footer="0.3"/>
  <pageSetup paperSize="9"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view="pageBreakPreview" zoomScale="60" zoomScaleNormal="100" workbookViewId="0">
      <selection activeCell="P12" sqref="P12"/>
    </sheetView>
  </sheetViews>
  <sheetFormatPr defaultColWidth="8.88671875" defaultRowHeight="14.4" x14ac:dyDescent="0.3"/>
  <cols>
    <col min="1" max="1" width="20.6640625" style="7" bestFit="1" customWidth="1"/>
    <col min="2" max="2" width="11.33203125" style="7" bestFit="1" customWidth="1"/>
    <col min="3" max="7" width="8.88671875" style="7"/>
    <col min="8" max="8" width="12.33203125" style="7" bestFit="1" customWidth="1"/>
    <col min="9" max="9" width="8.88671875" style="7"/>
    <col min="10" max="10" width="12.88671875" style="7" customWidth="1"/>
    <col min="11" max="16384" width="8.88671875" style="7"/>
  </cols>
  <sheetData>
    <row r="1" spans="1:12" x14ac:dyDescent="0.3">
      <c r="A1" s="4" t="s">
        <v>105</v>
      </c>
      <c r="B1" s="89"/>
      <c r="C1" s="90"/>
      <c r="D1" s="89"/>
      <c r="E1" s="90"/>
      <c r="F1" s="89"/>
      <c r="G1" s="90"/>
      <c r="H1" s="90"/>
      <c r="I1" s="90"/>
      <c r="J1" s="89"/>
      <c r="K1" s="90"/>
      <c r="L1" s="89"/>
    </row>
    <row r="2" spans="1:12" ht="15" thickBot="1" x14ac:dyDescent="0.35">
      <c r="A2" s="89"/>
      <c r="B2" s="89"/>
      <c r="C2" s="90"/>
      <c r="D2" s="89"/>
      <c r="E2" s="90"/>
      <c r="F2" s="89"/>
      <c r="G2" s="90"/>
      <c r="H2" s="90"/>
      <c r="I2" s="90"/>
      <c r="J2" s="89"/>
      <c r="K2" s="90"/>
      <c r="L2" s="89"/>
    </row>
    <row r="3" spans="1:12" ht="29.4" thickBot="1" x14ac:dyDescent="0.35">
      <c r="A3" s="91" t="s">
        <v>106</v>
      </c>
      <c r="B3" s="16" t="s">
        <v>107</v>
      </c>
      <c r="C3" s="92" t="s">
        <v>53</v>
      </c>
      <c r="D3" s="16" t="s">
        <v>108</v>
      </c>
      <c r="E3" s="92" t="s">
        <v>53</v>
      </c>
      <c r="F3" s="16" t="s">
        <v>109</v>
      </c>
      <c r="G3" s="92" t="s">
        <v>53</v>
      </c>
      <c r="H3" s="93" t="s">
        <v>110</v>
      </c>
      <c r="I3" s="92" t="s">
        <v>53</v>
      </c>
      <c r="J3" s="93" t="s">
        <v>111</v>
      </c>
      <c r="K3" s="92" t="s">
        <v>53</v>
      </c>
      <c r="L3" s="16" t="s">
        <v>51</v>
      </c>
    </row>
    <row r="4" spans="1:12" ht="15" thickBot="1" x14ac:dyDescent="0.35">
      <c r="A4" s="5" t="s">
        <v>5</v>
      </c>
      <c r="B4" s="6">
        <v>43</v>
      </c>
      <c r="C4" s="96">
        <f>B4/B6</f>
        <v>0.53749999999999998</v>
      </c>
      <c r="D4" s="68">
        <v>146</v>
      </c>
      <c r="E4" s="96">
        <f>D4/D6</f>
        <v>0.52142857142857146</v>
      </c>
      <c r="F4" s="68">
        <v>149</v>
      </c>
      <c r="G4" s="96">
        <f>F4/F6</f>
        <v>0.57751937984496127</v>
      </c>
      <c r="H4" s="68">
        <v>70</v>
      </c>
      <c r="I4" s="96">
        <f>H4/H6</f>
        <v>0.58333333333333337</v>
      </c>
      <c r="J4" s="68">
        <v>6</v>
      </c>
      <c r="K4" s="96">
        <f>J4/J6</f>
        <v>0.66666666666666663</v>
      </c>
      <c r="L4" s="68">
        <f>SUM(J4+H4+F4+D4+B4)</f>
        <v>414</v>
      </c>
    </row>
    <row r="5" spans="1:12" ht="15" thickBot="1" x14ac:dyDescent="0.35">
      <c r="A5" s="5" t="s">
        <v>4</v>
      </c>
      <c r="B5" s="6">
        <v>37</v>
      </c>
      <c r="C5" s="96">
        <f>B5/B6</f>
        <v>0.46250000000000002</v>
      </c>
      <c r="D5" s="68">
        <v>134</v>
      </c>
      <c r="E5" s="96">
        <f>D5/D6</f>
        <v>0.47857142857142859</v>
      </c>
      <c r="F5" s="68">
        <v>109</v>
      </c>
      <c r="G5" s="96">
        <f>F5/F6</f>
        <v>0.42248062015503873</v>
      </c>
      <c r="H5" s="68">
        <v>50</v>
      </c>
      <c r="I5" s="96">
        <f>H5/H6</f>
        <v>0.41666666666666669</v>
      </c>
      <c r="J5" s="68">
        <v>3</v>
      </c>
      <c r="K5" s="96">
        <f>J5/J6</f>
        <v>0.33333333333333331</v>
      </c>
      <c r="L5" s="68">
        <f>SUM(J5+H5+F5+D5+B5)</f>
        <v>333</v>
      </c>
    </row>
    <row r="6" spans="1:12" ht="15" thickBot="1" x14ac:dyDescent="0.35">
      <c r="A6" s="5" t="s">
        <v>20</v>
      </c>
      <c r="B6" s="6">
        <f>SUM(B3:B5)</f>
        <v>80</v>
      </c>
      <c r="C6" s="18">
        <f>SUM(C4:C5)</f>
        <v>1</v>
      </c>
      <c r="D6" s="6">
        <f>SUM(D3:D5)</f>
        <v>280</v>
      </c>
      <c r="E6" s="18">
        <f>SUM(E4:E5)</f>
        <v>1</v>
      </c>
      <c r="F6" s="6">
        <f>SUM(F3:F5)</f>
        <v>258</v>
      </c>
      <c r="G6" s="18">
        <f>SUM(G4:G5)</f>
        <v>1</v>
      </c>
      <c r="H6" s="6">
        <f>SUM(H3:H5)</f>
        <v>120</v>
      </c>
      <c r="I6" s="18">
        <f>SUM(I4:I5)</f>
        <v>1</v>
      </c>
      <c r="J6" s="6">
        <f>SUM(J3:J5)</f>
        <v>9</v>
      </c>
      <c r="K6" s="18">
        <f>SUM(K4:K5)</f>
        <v>1</v>
      </c>
      <c r="L6" s="6">
        <f>SUM(L4:L5)</f>
        <v>747</v>
      </c>
    </row>
    <row r="7" spans="1:12" ht="15" thickBot="1" x14ac:dyDescent="0.35">
      <c r="A7" s="89"/>
      <c r="B7" s="94"/>
      <c r="C7" s="95"/>
      <c r="D7" s="94"/>
      <c r="E7" s="95"/>
      <c r="F7" s="94"/>
      <c r="G7" s="95"/>
      <c r="H7" s="94"/>
      <c r="I7" s="95"/>
      <c r="J7" s="94"/>
      <c r="K7" s="95"/>
      <c r="L7" s="94"/>
    </row>
    <row r="8" spans="1:12" ht="29.4" thickBot="1" x14ac:dyDescent="0.35">
      <c r="A8" s="91" t="s">
        <v>112</v>
      </c>
      <c r="B8" s="16" t="s">
        <v>107</v>
      </c>
      <c r="C8" s="92" t="s">
        <v>53</v>
      </c>
      <c r="D8" s="16" t="s">
        <v>108</v>
      </c>
      <c r="E8" s="92" t="s">
        <v>53</v>
      </c>
      <c r="F8" s="16" t="s">
        <v>109</v>
      </c>
      <c r="G8" s="92" t="s">
        <v>53</v>
      </c>
      <c r="H8" s="93" t="s">
        <v>110</v>
      </c>
      <c r="I8" s="92" t="s">
        <v>53</v>
      </c>
      <c r="J8" s="93" t="s">
        <v>111</v>
      </c>
      <c r="K8" s="92" t="s">
        <v>53</v>
      </c>
      <c r="L8" s="16" t="s">
        <v>51</v>
      </c>
    </row>
    <row r="9" spans="1:12" ht="15" thickBot="1" x14ac:dyDescent="0.35">
      <c r="A9" s="5" t="s">
        <v>11</v>
      </c>
      <c r="B9" s="6">
        <v>69</v>
      </c>
      <c r="C9" s="96">
        <f>B9/B12</f>
        <v>0.86250000000000004</v>
      </c>
      <c r="D9" s="68">
        <v>242</v>
      </c>
      <c r="E9" s="96">
        <f>D9/D12</f>
        <v>0.86428571428571432</v>
      </c>
      <c r="F9" s="68">
        <v>204</v>
      </c>
      <c r="G9" s="96">
        <f>F9/F12</f>
        <v>0.79069767441860461</v>
      </c>
      <c r="H9" s="68">
        <v>82</v>
      </c>
      <c r="I9" s="96">
        <f>H9/H12</f>
        <v>0.68333333333333335</v>
      </c>
      <c r="J9" s="68">
        <v>2</v>
      </c>
      <c r="K9" s="96">
        <f>J9/J12</f>
        <v>0.22222222222222221</v>
      </c>
      <c r="L9" s="6">
        <f>SUM(J9+H9+F9+D9+B9)</f>
        <v>599</v>
      </c>
    </row>
    <row r="10" spans="1:12" ht="15" thickBot="1" x14ac:dyDescent="0.35">
      <c r="A10" s="5" t="s">
        <v>19</v>
      </c>
      <c r="B10" s="6">
        <v>11</v>
      </c>
      <c r="C10" s="96">
        <f>B10/B12</f>
        <v>0.13750000000000001</v>
      </c>
      <c r="D10" s="68">
        <v>32</v>
      </c>
      <c r="E10" s="96">
        <f>D10/D12</f>
        <v>0.11428571428571428</v>
      </c>
      <c r="F10" s="68">
        <v>51</v>
      </c>
      <c r="G10" s="96">
        <f>F10/F12</f>
        <v>0.19767441860465115</v>
      </c>
      <c r="H10" s="68">
        <v>34</v>
      </c>
      <c r="I10" s="96">
        <f>H10/H12</f>
        <v>0.28333333333333333</v>
      </c>
      <c r="J10" s="68">
        <v>6</v>
      </c>
      <c r="K10" s="96">
        <f>J10/J12</f>
        <v>0.66666666666666663</v>
      </c>
      <c r="L10" s="6">
        <f t="shared" ref="L10:L11" si="0">SUM(J10+H10+F10+D10+B10)</f>
        <v>134</v>
      </c>
    </row>
    <row r="11" spans="1:12" ht="15" thickBot="1" x14ac:dyDescent="0.35">
      <c r="A11" s="5" t="s">
        <v>113</v>
      </c>
      <c r="B11" s="6">
        <v>0</v>
      </c>
      <c r="C11" s="96">
        <f>B11/L12</f>
        <v>0</v>
      </c>
      <c r="D11" s="68">
        <v>6</v>
      </c>
      <c r="E11" s="96">
        <f>D11/D12</f>
        <v>2.1428571428571429E-2</v>
      </c>
      <c r="F11" s="68">
        <v>3</v>
      </c>
      <c r="G11" s="96">
        <f>F11/F12</f>
        <v>1.1627906976744186E-2</v>
      </c>
      <c r="H11" s="68">
        <v>4</v>
      </c>
      <c r="I11" s="96">
        <f>H11/H12</f>
        <v>3.3333333333333333E-2</v>
      </c>
      <c r="J11" s="68">
        <v>1</v>
      </c>
      <c r="K11" s="96">
        <f>J11/J12</f>
        <v>0.1111111111111111</v>
      </c>
      <c r="L11" s="6">
        <f t="shared" si="0"/>
        <v>14</v>
      </c>
    </row>
    <row r="12" spans="1:12" ht="15" thickBot="1" x14ac:dyDescent="0.35">
      <c r="A12" s="1" t="s">
        <v>20</v>
      </c>
      <c r="B12" s="68">
        <f t="shared" ref="B12:L12" si="1">SUM(B9:B11)</f>
        <v>80</v>
      </c>
      <c r="C12" s="96">
        <f t="shared" si="1"/>
        <v>1</v>
      </c>
      <c r="D12" s="68">
        <f t="shared" si="1"/>
        <v>280</v>
      </c>
      <c r="E12" s="96">
        <f t="shared" si="1"/>
        <v>1</v>
      </c>
      <c r="F12" s="68">
        <f t="shared" si="1"/>
        <v>258</v>
      </c>
      <c r="G12" s="96">
        <f t="shared" si="1"/>
        <v>1</v>
      </c>
      <c r="H12" s="68">
        <f t="shared" si="1"/>
        <v>120</v>
      </c>
      <c r="I12" s="96">
        <f t="shared" si="1"/>
        <v>1</v>
      </c>
      <c r="J12" s="68">
        <f t="shared" si="1"/>
        <v>9</v>
      </c>
      <c r="K12" s="96">
        <f t="shared" si="1"/>
        <v>1</v>
      </c>
      <c r="L12" s="68">
        <f t="shared" si="1"/>
        <v>747</v>
      </c>
    </row>
    <row r="13" spans="1:12" ht="15" thickBot="1" x14ac:dyDescent="0.35">
      <c r="A13" s="97"/>
      <c r="B13" s="98"/>
      <c r="C13" s="99"/>
      <c r="D13" s="98"/>
      <c r="E13" s="99"/>
      <c r="F13" s="98"/>
      <c r="G13" s="99"/>
      <c r="H13" s="98"/>
      <c r="I13" s="99"/>
      <c r="J13" s="98"/>
      <c r="K13" s="99"/>
      <c r="L13" s="98"/>
    </row>
    <row r="14" spans="1:12" ht="29.4" thickBot="1" x14ac:dyDescent="0.35">
      <c r="A14" s="91" t="s">
        <v>114</v>
      </c>
      <c r="B14" s="16" t="s">
        <v>107</v>
      </c>
      <c r="C14" s="92" t="s">
        <v>53</v>
      </c>
      <c r="D14" s="16" t="s">
        <v>108</v>
      </c>
      <c r="E14" s="92" t="s">
        <v>53</v>
      </c>
      <c r="F14" s="16" t="s">
        <v>109</v>
      </c>
      <c r="G14" s="92" t="s">
        <v>53</v>
      </c>
      <c r="H14" s="93" t="s">
        <v>110</v>
      </c>
      <c r="I14" s="92" t="s">
        <v>53</v>
      </c>
      <c r="J14" s="93" t="s">
        <v>111</v>
      </c>
      <c r="K14" s="92" t="s">
        <v>53</v>
      </c>
      <c r="L14" s="16" t="s">
        <v>51</v>
      </c>
    </row>
    <row r="15" spans="1:12" ht="15" thickBot="1" x14ac:dyDescent="0.35">
      <c r="A15" s="1" t="s">
        <v>115</v>
      </c>
      <c r="B15" s="68">
        <v>22</v>
      </c>
      <c r="C15" s="85">
        <f>B15/B18</f>
        <v>0.27500000000000002</v>
      </c>
      <c r="D15" s="71">
        <v>61</v>
      </c>
      <c r="E15" s="96">
        <f>D15/D18</f>
        <v>0.21785714285714286</v>
      </c>
      <c r="F15" s="68">
        <v>44</v>
      </c>
      <c r="G15" s="96">
        <f>F15/F18</f>
        <v>0.17054263565891473</v>
      </c>
      <c r="H15" s="68">
        <v>107</v>
      </c>
      <c r="I15" s="96">
        <f>H15/H18</f>
        <v>0.89166666666666672</v>
      </c>
      <c r="J15" s="68">
        <v>3</v>
      </c>
      <c r="K15" s="96">
        <f>J15/J18</f>
        <v>0.33333333333333331</v>
      </c>
      <c r="L15" s="68">
        <f>SUM(J15+H15+F15+D15+B15)</f>
        <v>237</v>
      </c>
    </row>
    <row r="16" spans="1:12" ht="15" thickBot="1" x14ac:dyDescent="0.35">
      <c r="A16" s="1" t="s">
        <v>116</v>
      </c>
      <c r="B16" s="71">
        <v>53</v>
      </c>
      <c r="C16" s="85">
        <f>B16/B18</f>
        <v>0.66249999999999998</v>
      </c>
      <c r="D16" s="71">
        <v>175</v>
      </c>
      <c r="E16" s="96">
        <f>D16/D18</f>
        <v>0.625</v>
      </c>
      <c r="F16" s="68">
        <v>154</v>
      </c>
      <c r="G16" s="96">
        <f>F16/F18</f>
        <v>0.5968992248062015</v>
      </c>
      <c r="H16" s="68">
        <v>13</v>
      </c>
      <c r="I16" s="96">
        <f>H16/H18</f>
        <v>0.10833333333333334</v>
      </c>
      <c r="J16" s="68">
        <v>5</v>
      </c>
      <c r="K16" s="96">
        <f>J16/J18</f>
        <v>0.55555555555555558</v>
      </c>
      <c r="L16" s="68">
        <f t="shared" ref="L16:L17" si="2">SUM(J16+H16+F16+D16+B16)</f>
        <v>400</v>
      </c>
    </row>
    <row r="17" spans="1:12" ht="15" thickBot="1" x14ac:dyDescent="0.35">
      <c r="A17" s="1" t="s">
        <v>117</v>
      </c>
      <c r="B17" s="100">
        <v>5</v>
      </c>
      <c r="C17" s="85">
        <f>B17/B18</f>
        <v>6.25E-2</v>
      </c>
      <c r="D17" s="101">
        <v>44</v>
      </c>
      <c r="E17" s="96">
        <f>D17/D18</f>
        <v>0.15714285714285714</v>
      </c>
      <c r="F17" s="68">
        <v>60</v>
      </c>
      <c r="G17" s="96">
        <f>F17/F18</f>
        <v>0.23255813953488372</v>
      </c>
      <c r="H17" s="68">
        <v>0</v>
      </c>
      <c r="I17" s="96">
        <v>0</v>
      </c>
      <c r="J17" s="68">
        <v>1</v>
      </c>
      <c r="K17" s="96">
        <f>J17/J18</f>
        <v>0.1111111111111111</v>
      </c>
      <c r="L17" s="68">
        <f t="shared" si="2"/>
        <v>110</v>
      </c>
    </row>
    <row r="18" spans="1:12" ht="15" thickBot="1" x14ac:dyDescent="0.35">
      <c r="A18" s="1" t="s">
        <v>20</v>
      </c>
      <c r="B18" s="100">
        <f t="shared" ref="B18:L18" si="3">SUM(B15:B17)</f>
        <v>80</v>
      </c>
      <c r="C18" s="102">
        <f t="shared" si="3"/>
        <v>1</v>
      </c>
      <c r="D18" s="103">
        <f t="shared" si="3"/>
        <v>280</v>
      </c>
      <c r="E18" s="96">
        <f t="shared" si="3"/>
        <v>1</v>
      </c>
      <c r="F18" s="68">
        <f t="shared" si="3"/>
        <v>258</v>
      </c>
      <c r="G18" s="96">
        <f t="shared" si="3"/>
        <v>0.99999999999999989</v>
      </c>
      <c r="H18" s="68">
        <f t="shared" si="3"/>
        <v>120</v>
      </c>
      <c r="I18" s="96">
        <f t="shared" si="3"/>
        <v>1</v>
      </c>
      <c r="J18" s="68">
        <f t="shared" si="3"/>
        <v>9</v>
      </c>
      <c r="K18" s="96">
        <f t="shared" si="3"/>
        <v>1</v>
      </c>
      <c r="L18" s="68">
        <f t="shared" si="3"/>
        <v>747</v>
      </c>
    </row>
    <row r="19" spans="1:12" ht="15" thickBot="1" x14ac:dyDescent="0.35">
      <c r="A19" s="97"/>
      <c r="B19" s="98"/>
      <c r="C19" s="99"/>
      <c r="D19" s="98"/>
      <c r="E19" s="99"/>
      <c r="F19" s="98"/>
      <c r="G19" s="99"/>
      <c r="H19" s="98"/>
      <c r="I19" s="99"/>
      <c r="J19" s="98"/>
      <c r="K19" s="99"/>
      <c r="L19" s="98"/>
    </row>
    <row r="20" spans="1:12" ht="29.4" thickBot="1" x14ac:dyDescent="0.35">
      <c r="A20" s="91" t="s">
        <v>118</v>
      </c>
      <c r="B20" s="16" t="s">
        <v>107</v>
      </c>
      <c r="C20" s="92" t="s">
        <v>53</v>
      </c>
      <c r="D20" s="16" t="s">
        <v>108</v>
      </c>
      <c r="E20" s="92" t="s">
        <v>53</v>
      </c>
      <c r="F20" s="16" t="s">
        <v>109</v>
      </c>
      <c r="G20" s="92" t="s">
        <v>53</v>
      </c>
      <c r="H20" s="93" t="s">
        <v>110</v>
      </c>
      <c r="I20" s="92" t="s">
        <v>53</v>
      </c>
      <c r="J20" s="93" t="s">
        <v>111</v>
      </c>
      <c r="K20" s="92" t="s">
        <v>53</v>
      </c>
      <c r="L20" s="16" t="s">
        <v>51</v>
      </c>
    </row>
    <row r="21" spans="1:12" ht="15" thickBot="1" x14ac:dyDescent="0.35">
      <c r="A21" s="1" t="s">
        <v>119</v>
      </c>
      <c r="B21" s="68">
        <v>75</v>
      </c>
      <c r="C21" s="96">
        <f>B21/B24</f>
        <v>0.9375</v>
      </c>
      <c r="D21" s="68">
        <v>233</v>
      </c>
      <c r="E21" s="96">
        <f>D21/D24</f>
        <v>0.83214285714285718</v>
      </c>
      <c r="F21" s="68">
        <v>220</v>
      </c>
      <c r="G21" s="96">
        <f>F21/F24</f>
        <v>0.8527131782945736</v>
      </c>
      <c r="H21" s="68">
        <v>120</v>
      </c>
      <c r="I21" s="96">
        <f>H21/H24</f>
        <v>1</v>
      </c>
      <c r="J21" s="68">
        <v>9</v>
      </c>
      <c r="K21" s="96">
        <f>J21/J24</f>
        <v>1</v>
      </c>
      <c r="L21" s="68">
        <f>SUM(J21+H21+F21+D21+B21)</f>
        <v>657</v>
      </c>
    </row>
    <row r="22" spans="1:12" ht="15" thickBot="1" x14ac:dyDescent="0.35">
      <c r="A22" s="1" t="s">
        <v>120</v>
      </c>
      <c r="B22" s="68">
        <v>5</v>
      </c>
      <c r="C22" s="96">
        <f>B22/B24</f>
        <v>6.25E-2</v>
      </c>
      <c r="D22" s="68">
        <v>45</v>
      </c>
      <c r="E22" s="96">
        <f>D22/D24</f>
        <v>0.16071428571428573</v>
      </c>
      <c r="F22" s="68">
        <v>37</v>
      </c>
      <c r="G22" s="96">
        <f>F22/F24</f>
        <v>0.1434108527131783</v>
      </c>
      <c r="H22" s="68">
        <v>0</v>
      </c>
      <c r="I22" s="96">
        <f>H22/L24</f>
        <v>0</v>
      </c>
      <c r="J22" s="68">
        <v>0</v>
      </c>
      <c r="K22" s="96">
        <v>0</v>
      </c>
      <c r="L22" s="68">
        <f t="shared" ref="L22:L23" si="4">SUM(J22+H22+F22+D22+B22)</f>
        <v>87</v>
      </c>
    </row>
    <row r="23" spans="1:12" ht="15" thickBot="1" x14ac:dyDescent="0.35">
      <c r="A23" s="1" t="s">
        <v>121</v>
      </c>
      <c r="B23" s="68">
        <v>0</v>
      </c>
      <c r="C23" s="96">
        <v>0</v>
      </c>
      <c r="D23" s="68">
        <v>2</v>
      </c>
      <c r="E23" s="96">
        <f>D23/D24</f>
        <v>7.1428571428571426E-3</v>
      </c>
      <c r="F23" s="68">
        <v>1</v>
      </c>
      <c r="G23" s="96">
        <f>F23/F24</f>
        <v>3.875968992248062E-3</v>
      </c>
      <c r="H23" s="68">
        <v>0</v>
      </c>
      <c r="I23" s="96">
        <f>H23/L24</f>
        <v>0</v>
      </c>
      <c r="J23" s="68">
        <v>0</v>
      </c>
      <c r="K23" s="96">
        <v>0</v>
      </c>
      <c r="L23" s="68">
        <f t="shared" si="4"/>
        <v>3</v>
      </c>
    </row>
    <row r="24" spans="1:12" ht="15" thickBot="1" x14ac:dyDescent="0.35">
      <c r="A24" s="1" t="s">
        <v>20</v>
      </c>
      <c r="B24" s="68">
        <f>SUM(B21:B23)</f>
        <v>80</v>
      </c>
      <c r="C24" s="96">
        <f>SUM(C21:C23)</f>
        <v>1</v>
      </c>
      <c r="D24" s="68">
        <f t="shared" ref="D24:J24" si="5">SUM(D21:D23)</f>
        <v>280</v>
      </c>
      <c r="E24" s="96">
        <f>SUM(E21:E23)</f>
        <v>1</v>
      </c>
      <c r="F24" s="68">
        <f t="shared" si="5"/>
        <v>258</v>
      </c>
      <c r="G24" s="96">
        <f>SUM(G21:G23)</f>
        <v>1</v>
      </c>
      <c r="H24" s="68">
        <f t="shared" si="5"/>
        <v>120</v>
      </c>
      <c r="I24" s="96">
        <f>SUM(I21:I23)</f>
        <v>1</v>
      </c>
      <c r="J24" s="68">
        <f t="shared" si="5"/>
        <v>9</v>
      </c>
      <c r="K24" s="96">
        <f>SUM(K21:K23)</f>
        <v>1</v>
      </c>
      <c r="L24" s="68">
        <f>SUM(L21:L23)</f>
        <v>747</v>
      </c>
    </row>
  </sheetData>
  <pageMargins left="0.7" right="0.7" top="0.75" bottom="0.75" header="0.3" footer="0.3"/>
  <pageSetup paperSize="9" scale="9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view="pageBreakPreview" zoomScale="60" zoomScaleNormal="100" workbookViewId="0">
      <selection activeCell="M9" sqref="M9"/>
    </sheetView>
  </sheetViews>
  <sheetFormatPr defaultColWidth="8.88671875" defaultRowHeight="14.4" x14ac:dyDescent="0.3"/>
  <cols>
    <col min="1" max="1" width="25.88671875" style="7" bestFit="1" customWidth="1"/>
    <col min="2" max="2" width="12.6640625" style="7" bestFit="1" customWidth="1"/>
    <col min="3" max="3" width="8.88671875" style="7"/>
    <col min="4" max="4" width="8.5546875" style="7" bestFit="1" customWidth="1"/>
    <col min="5" max="5" width="8.88671875" style="7"/>
    <col min="6" max="6" width="17.33203125" style="7" customWidth="1"/>
    <col min="7" max="7" width="8.88671875" style="7"/>
    <col min="8" max="8" width="10.44140625" style="7" bestFit="1" customWidth="1"/>
    <col min="9" max="16384" width="8.88671875" style="7"/>
  </cols>
  <sheetData>
    <row r="1" spans="1:10" x14ac:dyDescent="0.3">
      <c r="A1" s="104" t="s">
        <v>136</v>
      </c>
      <c r="B1" s="89"/>
      <c r="C1" s="90"/>
      <c r="D1" s="89"/>
      <c r="E1" s="90"/>
      <c r="F1" s="89"/>
      <c r="G1" s="90"/>
      <c r="H1" s="90"/>
      <c r="I1" s="90"/>
      <c r="J1" s="89"/>
    </row>
    <row r="2" spans="1:10" ht="15" thickBot="1" x14ac:dyDescent="0.35">
      <c r="A2" s="89"/>
      <c r="B2" s="89"/>
      <c r="C2" s="90"/>
      <c r="D2" s="89"/>
      <c r="E2" s="90"/>
      <c r="F2" s="89"/>
      <c r="G2" s="90"/>
      <c r="H2" s="90"/>
      <c r="I2" s="90"/>
      <c r="J2" s="89"/>
    </row>
    <row r="3" spans="1:10" ht="29.4" thickBot="1" x14ac:dyDescent="0.35">
      <c r="A3" s="91" t="s">
        <v>122</v>
      </c>
      <c r="B3" s="16" t="s">
        <v>123</v>
      </c>
      <c r="C3" s="92" t="s">
        <v>53</v>
      </c>
      <c r="D3" s="16" t="s">
        <v>124</v>
      </c>
      <c r="E3" s="92" t="s">
        <v>53</v>
      </c>
      <c r="F3" s="93" t="s">
        <v>125</v>
      </c>
      <c r="G3" s="92" t="s">
        <v>53</v>
      </c>
      <c r="H3" s="92" t="s">
        <v>126</v>
      </c>
      <c r="I3" s="92" t="s">
        <v>53</v>
      </c>
      <c r="J3" s="16" t="s">
        <v>51</v>
      </c>
    </row>
    <row r="4" spans="1:10" ht="15" thickBot="1" x14ac:dyDescent="0.35">
      <c r="A4" s="5" t="s">
        <v>5</v>
      </c>
      <c r="B4" s="6">
        <v>57</v>
      </c>
      <c r="C4" s="96">
        <f>B4/B6</f>
        <v>0.5643564356435643</v>
      </c>
      <c r="D4" s="68">
        <v>114</v>
      </c>
      <c r="E4" s="96">
        <f>D4/D6</f>
        <v>0.52777777777777779</v>
      </c>
      <c r="F4" s="68">
        <v>152</v>
      </c>
      <c r="G4" s="96">
        <f>F4/F6</f>
        <v>0.562962962962963</v>
      </c>
      <c r="H4" s="73">
        <v>91</v>
      </c>
      <c r="I4" s="96">
        <f>H4/H6</f>
        <v>0.57232704402515722</v>
      </c>
      <c r="J4" s="73">
        <f>SUM(B4+D4+F4+H4)</f>
        <v>414</v>
      </c>
    </row>
    <row r="5" spans="1:10" ht="15" thickBot="1" x14ac:dyDescent="0.35">
      <c r="A5" s="5" t="s">
        <v>4</v>
      </c>
      <c r="B5" s="6">
        <v>44</v>
      </c>
      <c r="C5" s="96">
        <f>B5/B6</f>
        <v>0.43564356435643564</v>
      </c>
      <c r="D5" s="68">
        <v>102</v>
      </c>
      <c r="E5" s="96">
        <f>D5/D6</f>
        <v>0.47222222222222221</v>
      </c>
      <c r="F5" s="68">
        <v>118</v>
      </c>
      <c r="G5" s="96">
        <f>F5/F6</f>
        <v>0.43703703703703706</v>
      </c>
      <c r="H5" s="73">
        <v>68</v>
      </c>
      <c r="I5" s="96">
        <f>H5/H6</f>
        <v>0.42767295597484278</v>
      </c>
      <c r="J5" s="73">
        <f>SUM(B5+D5+F5+H5)</f>
        <v>332</v>
      </c>
    </row>
    <row r="6" spans="1:10" ht="15" thickBot="1" x14ac:dyDescent="0.35">
      <c r="A6" s="5" t="s">
        <v>20</v>
      </c>
      <c r="B6" s="6">
        <f t="shared" ref="B6:J6" si="0">SUM(B4:B5)</f>
        <v>101</v>
      </c>
      <c r="C6" s="18">
        <f t="shared" si="0"/>
        <v>1</v>
      </c>
      <c r="D6" s="6">
        <f t="shared" si="0"/>
        <v>216</v>
      </c>
      <c r="E6" s="18">
        <f t="shared" si="0"/>
        <v>1</v>
      </c>
      <c r="F6" s="6">
        <f t="shared" si="0"/>
        <v>270</v>
      </c>
      <c r="G6" s="18">
        <f t="shared" si="0"/>
        <v>1</v>
      </c>
      <c r="H6" s="105">
        <f t="shared" si="0"/>
        <v>159</v>
      </c>
      <c r="I6" s="18">
        <f t="shared" si="0"/>
        <v>1</v>
      </c>
      <c r="J6" s="105">
        <f t="shared" si="0"/>
        <v>746</v>
      </c>
    </row>
    <row r="7" spans="1:10" ht="15" thickBot="1" x14ac:dyDescent="0.35">
      <c r="A7" s="89"/>
      <c r="B7" s="94"/>
      <c r="C7" s="95"/>
      <c r="D7" s="94"/>
      <c r="E7" s="95"/>
      <c r="F7" s="94"/>
      <c r="G7" s="95"/>
      <c r="H7" s="95"/>
      <c r="I7" s="95"/>
      <c r="J7" s="94"/>
    </row>
    <row r="8" spans="1:10" ht="29.4" thickBot="1" x14ac:dyDescent="0.35">
      <c r="A8" s="91" t="s">
        <v>127</v>
      </c>
      <c r="B8" s="16" t="s">
        <v>123</v>
      </c>
      <c r="C8" s="92" t="s">
        <v>53</v>
      </c>
      <c r="D8" s="16" t="s">
        <v>124</v>
      </c>
      <c r="E8" s="92" t="s">
        <v>53</v>
      </c>
      <c r="F8" s="93" t="s">
        <v>125</v>
      </c>
      <c r="G8" s="92" t="s">
        <v>53</v>
      </c>
      <c r="H8" s="92" t="s">
        <v>126</v>
      </c>
      <c r="I8" s="92" t="s">
        <v>53</v>
      </c>
      <c r="J8" s="16" t="s">
        <v>51</v>
      </c>
    </row>
    <row r="9" spans="1:10" ht="15" thickBot="1" x14ac:dyDescent="0.35">
      <c r="A9" s="5" t="s">
        <v>11</v>
      </c>
      <c r="B9" s="6">
        <v>86</v>
      </c>
      <c r="C9" s="96">
        <f>B9/B12</f>
        <v>0.85148514851485146</v>
      </c>
      <c r="D9" s="68">
        <v>190</v>
      </c>
      <c r="E9" s="96">
        <f>D9/D12</f>
        <v>0.87962962962962965</v>
      </c>
      <c r="F9" s="68">
        <v>213</v>
      </c>
      <c r="G9" s="96">
        <f>F9/F12</f>
        <v>0.78888888888888886</v>
      </c>
      <c r="H9" s="73">
        <v>110</v>
      </c>
      <c r="I9" s="96">
        <f>H9/H12</f>
        <v>0.69182389937106914</v>
      </c>
      <c r="J9" s="73">
        <f>SUM(B9+D9+F9+H9)</f>
        <v>599</v>
      </c>
    </row>
    <row r="10" spans="1:10" ht="15" thickBot="1" x14ac:dyDescent="0.35">
      <c r="A10" s="5" t="s">
        <v>19</v>
      </c>
      <c r="B10" s="6">
        <v>15</v>
      </c>
      <c r="C10" s="96">
        <f>B10/B12</f>
        <v>0.14851485148514851</v>
      </c>
      <c r="D10" s="68">
        <v>22</v>
      </c>
      <c r="E10" s="96">
        <f>D10/D12</f>
        <v>0.10185185185185185</v>
      </c>
      <c r="F10" s="68">
        <v>53</v>
      </c>
      <c r="G10" s="96">
        <f>F10/F12</f>
        <v>0.1962962962962963</v>
      </c>
      <c r="H10" s="73">
        <v>44</v>
      </c>
      <c r="I10" s="96">
        <f>H10/H12</f>
        <v>0.27672955974842767</v>
      </c>
      <c r="J10" s="73">
        <f t="shared" ref="J10:J11" si="1">SUM(B10+D10+F10+H10)</f>
        <v>134</v>
      </c>
    </row>
    <row r="11" spans="1:10" ht="15" thickBot="1" x14ac:dyDescent="0.35">
      <c r="A11" s="5" t="s">
        <v>113</v>
      </c>
      <c r="B11" s="6">
        <v>0</v>
      </c>
      <c r="C11" s="96">
        <f>B11/J12</f>
        <v>0</v>
      </c>
      <c r="D11" s="68">
        <v>4</v>
      </c>
      <c r="E11" s="96">
        <f>D11/D12</f>
        <v>1.8518518518518517E-2</v>
      </c>
      <c r="F11" s="68">
        <v>4</v>
      </c>
      <c r="G11" s="96">
        <f>F11/F12</f>
        <v>1.4814814814814815E-2</v>
      </c>
      <c r="H11" s="73">
        <v>5</v>
      </c>
      <c r="I11" s="96">
        <f>H11/H12</f>
        <v>3.1446540880503145E-2</v>
      </c>
      <c r="J11" s="73">
        <f t="shared" si="1"/>
        <v>13</v>
      </c>
    </row>
    <row r="12" spans="1:10" ht="15" thickBot="1" x14ac:dyDescent="0.35">
      <c r="A12" s="5" t="s">
        <v>20</v>
      </c>
      <c r="B12" s="6">
        <f t="shared" ref="B12:J12" si="2">SUM(B9:B11)</f>
        <v>101</v>
      </c>
      <c r="C12" s="96">
        <f t="shared" si="2"/>
        <v>1</v>
      </c>
      <c r="D12" s="6">
        <f t="shared" si="2"/>
        <v>216</v>
      </c>
      <c r="E12" s="96">
        <f t="shared" si="2"/>
        <v>1</v>
      </c>
      <c r="F12" s="6">
        <f t="shared" si="2"/>
        <v>270</v>
      </c>
      <c r="G12" s="96">
        <f t="shared" si="2"/>
        <v>1</v>
      </c>
      <c r="H12" s="105">
        <f t="shared" si="2"/>
        <v>159</v>
      </c>
      <c r="I12" s="96">
        <f t="shared" si="2"/>
        <v>1</v>
      </c>
      <c r="J12" s="105">
        <f t="shared" si="2"/>
        <v>746</v>
      </c>
    </row>
    <row r="13" spans="1:10" ht="15" thickBot="1" x14ac:dyDescent="0.35">
      <c r="A13" s="89"/>
      <c r="B13" s="94"/>
      <c r="C13" s="95"/>
      <c r="D13" s="94"/>
      <c r="E13" s="95"/>
      <c r="F13" s="94"/>
      <c r="G13" s="95"/>
      <c r="H13" s="106"/>
      <c r="I13" s="95"/>
      <c r="J13" s="94"/>
    </row>
    <row r="14" spans="1:10" ht="29.4" thickBot="1" x14ac:dyDescent="0.35">
      <c r="A14" s="91" t="s">
        <v>128</v>
      </c>
      <c r="B14" s="16" t="s">
        <v>123</v>
      </c>
      <c r="C14" s="92" t="s">
        <v>53</v>
      </c>
      <c r="D14" s="16" t="s">
        <v>124</v>
      </c>
      <c r="E14" s="92" t="s">
        <v>53</v>
      </c>
      <c r="F14" s="93" t="s">
        <v>125</v>
      </c>
      <c r="G14" s="92" t="s">
        <v>53</v>
      </c>
      <c r="H14" s="92" t="s">
        <v>126</v>
      </c>
      <c r="I14" s="92" t="s">
        <v>53</v>
      </c>
      <c r="J14" s="16" t="s">
        <v>51</v>
      </c>
    </row>
    <row r="15" spans="1:10" ht="15" thickBot="1" x14ac:dyDescent="0.35">
      <c r="A15" s="1" t="s">
        <v>115</v>
      </c>
      <c r="B15" s="6">
        <v>23</v>
      </c>
      <c r="C15" s="96">
        <f>B15/B18</f>
        <v>0.22772277227722773</v>
      </c>
      <c r="D15" s="68">
        <v>43</v>
      </c>
      <c r="E15" s="96">
        <f>D15/D18</f>
        <v>0.19907407407407407</v>
      </c>
      <c r="F15" s="68">
        <v>31</v>
      </c>
      <c r="G15" s="96">
        <f>F15/F18</f>
        <v>0.11481481481481481</v>
      </c>
      <c r="H15" s="73">
        <v>142</v>
      </c>
      <c r="I15" s="96">
        <f>H15/H18</f>
        <v>0.89308176100628933</v>
      </c>
      <c r="J15" s="68">
        <f>SUM(B15+D15+F15+H15)</f>
        <v>239</v>
      </c>
    </row>
    <row r="16" spans="1:10" ht="15" thickBot="1" x14ac:dyDescent="0.35">
      <c r="A16" s="1" t="s">
        <v>116</v>
      </c>
      <c r="B16" s="6">
        <v>74</v>
      </c>
      <c r="C16" s="96">
        <f>B16/B18</f>
        <v>0.73267326732673266</v>
      </c>
      <c r="D16" s="68">
        <v>148</v>
      </c>
      <c r="E16" s="96">
        <f>D16/D18</f>
        <v>0.68518518518518523</v>
      </c>
      <c r="F16" s="68">
        <v>159</v>
      </c>
      <c r="G16" s="96">
        <f>F16/F18</f>
        <v>0.58888888888888891</v>
      </c>
      <c r="H16" s="73">
        <v>17</v>
      </c>
      <c r="I16" s="96">
        <f>H16/H18</f>
        <v>0.1069182389937107</v>
      </c>
      <c r="J16" s="68">
        <f t="shared" ref="J16:J17" si="3">SUM(B16+D16+F16+H16)</f>
        <v>398</v>
      </c>
    </row>
    <row r="17" spans="1:10" ht="15" thickBot="1" x14ac:dyDescent="0.35">
      <c r="A17" s="1" t="s">
        <v>117</v>
      </c>
      <c r="B17" s="6">
        <v>4</v>
      </c>
      <c r="C17" s="96">
        <f>B17/B18</f>
        <v>3.9603960396039604E-2</v>
      </c>
      <c r="D17" s="68">
        <v>25</v>
      </c>
      <c r="E17" s="96">
        <f>D17/D18</f>
        <v>0.11574074074074074</v>
      </c>
      <c r="F17" s="68">
        <v>80</v>
      </c>
      <c r="G17" s="96">
        <f>F17/F18</f>
        <v>0.29629629629629628</v>
      </c>
      <c r="H17" s="73">
        <v>0</v>
      </c>
      <c r="I17" s="96">
        <f>H17/J18</f>
        <v>0</v>
      </c>
      <c r="J17" s="68">
        <f t="shared" si="3"/>
        <v>109</v>
      </c>
    </row>
    <row r="18" spans="1:10" ht="15" thickBot="1" x14ac:dyDescent="0.35">
      <c r="A18" s="1" t="s">
        <v>20</v>
      </c>
      <c r="B18" s="6">
        <f t="shared" ref="B18:J18" si="4">SUM(B15:B17)</f>
        <v>101</v>
      </c>
      <c r="C18" s="18">
        <f t="shared" si="4"/>
        <v>1</v>
      </c>
      <c r="D18" s="6">
        <f t="shared" si="4"/>
        <v>216</v>
      </c>
      <c r="E18" s="18">
        <f t="shared" si="4"/>
        <v>1</v>
      </c>
      <c r="F18" s="6">
        <f t="shared" si="4"/>
        <v>270</v>
      </c>
      <c r="G18" s="18">
        <f t="shared" si="4"/>
        <v>1</v>
      </c>
      <c r="H18" s="105">
        <f t="shared" si="4"/>
        <v>159</v>
      </c>
      <c r="I18" s="18">
        <f t="shared" si="4"/>
        <v>1</v>
      </c>
      <c r="J18" s="6">
        <f t="shared" si="4"/>
        <v>746</v>
      </c>
    </row>
    <row r="19" spans="1:10" ht="15" thickBot="1" x14ac:dyDescent="0.35">
      <c r="A19" s="89"/>
      <c r="B19" s="94"/>
      <c r="C19" s="95"/>
      <c r="D19" s="94"/>
      <c r="E19" s="95"/>
      <c r="F19" s="94"/>
      <c r="G19" s="95"/>
      <c r="H19" s="106"/>
      <c r="I19" s="95"/>
      <c r="J19" s="94"/>
    </row>
    <row r="20" spans="1:10" ht="29.4" thickBot="1" x14ac:dyDescent="0.35">
      <c r="A20" s="91" t="s">
        <v>129</v>
      </c>
      <c r="B20" s="16" t="s">
        <v>123</v>
      </c>
      <c r="C20" s="92" t="s">
        <v>53</v>
      </c>
      <c r="D20" s="16" t="s">
        <v>124</v>
      </c>
      <c r="E20" s="92" t="s">
        <v>53</v>
      </c>
      <c r="F20" s="93" t="s">
        <v>125</v>
      </c>
      <c r="G20" s="92" t="s">
        <v>53</v>
      </c>
      <c r="H20" s="92" t="s">
        <v>126</v>
      </c>
      <c r="I20" s="92" t="s">
        <v>53</v>
      </c>
      <c r="J20" s="16" t="s">
        <v>51</v>
      </c>
    </row>
    <row r="21" spans="1:10" ht="15" thickBot="1" x14ac:dyDescent="0.35">
      <c r="A21" s="1" t="s">
        <v>119</v>
      </c>
      <c r="B21" s="68">
        <v>89</v>
      </c>
      <c r="C21" s="96">
        <f>B21/B24</f>
        <v>0.88118811881188119</v>
      </c>
      <c r="D21" s="68">
        <v>180</v>
      </c>
      <c r="E21" s="96">
        <f>D21/D24</f>
        <v>0.83333333333333337</v>
      </c>
      <c r="F21" s="68">
        <v>228</v>
      </c>
      <c r="G21" s="96">
        <f>F21/F24</f>
        <v>0.84444444444444444</v>
      </c>
      <c r="H21" s="73">
        <v>159</v>
      </c>
      <c r="I21" s="96">
        <f>H21/H24</f>
        <v>1</v>
      </c>
      <c r="J21" s="68">
        <f>SUM(B21+D21+F21+H21)</f>
        <v>656</v>
      </c>
    </row>
    <row r="22" spans="1:10" ht="15" thickBot="1" x14ac:dyDescent="0.35">
      <c r="A22" s="1" t="s">
        <v>120</v>
      </c>
      <c r="B22" s="68">
        <v>10</v>
      </c>
      <c r="C22" s="96">
        <f>B22/B24</f>
        <v>9.9009900990099015E-2</v>
      </c>
      <c r="D22" s="68">
        <v>36</v>
      </c>
      <c r="E22" s="96">
        <f>D22/D24</f>
        <v>0.16666666666666666</v>
      </c>
      <c r="F22" s="68">
        <v>41</v>
      </c>
      <c r="G22" s="96">
        <f>F22/F24</f>
        <v>0.15185185185185185</v>
      </c>
      <c r="H22" s="73">
        <v>0</v>
      </c>
      <c r="I22" s="96">
        <f>H22/J24</f>
        <v>0</v>
      </c>
      <c r="J22" s="68">
        <f>SUM(B22+D22+F22+H22)</f>
        <v>87</v>
      </c>
    </row>
    <row r="23" spans="1:10" ht="15" thickBot="1" x14ac:dyDescent="0.35">
      <c r="A23" s="1" t="s">
        <v>130</v>
      </c>
      <c r="B23" s="68">
        <v>2</v>
      </c>
      <c r="C23" s="96">
        <f>B23/B24</f>
        <v>1.9801980198019802E-2</v>
      </c>
      <c r="D23" s="68">
        <v>0</v>
      </c>
      <c r="E23" s="96">
        <f>D23/J24</f>
        <v>0</v>
      </c>
      <c r="F23" s="68">
        <v>1</v>
      </c>
      <c r="G23" s="96">
        <f>F23/F24</f>
        <v>3.7037037037037038E-3</v>
      </c>
      <c r="H23" s="73">
        <v>0</v>
      </c>
      <c r="I23" s="96">
        <f>H23/J24</f>
        <v>0</v>
      </c>
      <c r="J23" s="68">
        <f>SUM(B23+D23+F23+H23)</f>
        <v>3</v>
      </c>
    </row>
    <row r="24" spans="1:10" ht="15" thickBot="1" x14ac:dyDescent="0.35">
      <c r="A24" s="1" t="s">
        <v>20</v>
      </c>
      <c r="B24" s="6">
        <f>SUM(B21:B23)</f>
        <v>101</v>
      </c>
      <c r="C24" s="18">
        <f>SUM(C20:C23)</f>
        <v>1</v>
      </c>
      <c r="D24" s="6">
        <f>SUM(D21:D23)</f>
        <v>216</v>
      </c>
      <c r="E24" s="18">
        <f>SUM(E20:E23)</f>
        <v>1</v>
      </c>
      <c r="F24" s="6">
        <f>SUM(F21:F23)</f>
        <v>270</v>
      </c>
      <c r="G24" s="18">
        <f>SUM(G20:G23)</f>
        <v>0.99999999999999989</v>
      </c>
      <c r="H24" s="105">
        <f>SUM(H21:H23)</f>
        <v>159</v>
      </c>
      <c r="I24" s="18">
        <f>SUM(I20:I23)</f>
        <v>1</v>
      </c>
      <c r="J24" s="6">
        <f>SUM(J20:J23)</f>
        <v>746</v>
      </c>
    </row>
  </sheetData>
  <pageMargins left="0.7" right="0.7" top="0.75" bottom="0.75" header="0.3" footer="0.3"/>
  <pageSetup paperSize="9" scale="9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eystoneDocumentAuthor xmlns="f21d76a0-9ad0-4f9b-a3be-283500ead975" xsi:nil="true"/>
    <KeystoneCreatedByFullName xmlns="f21d76a0-9ad0-4f9b-a3be-283500ead975" xsi:nil="true"/>
    <NintexExpirationDate xmlns="f21d76a0-9ad0-4f9b-a3be-283500ead975">1900-01-01T00:00:00+00:00</NintexExpirationDate>
    <GPMS xmlns="f21d76a0-9ad0-4f9b-a3be-283500ead975">Official</GPMS>
    <KeystoneDeclared xmlns="f21d76a0-9ad0-4f9b-a3be-283500ead975">false</KeystoneDeclared>
    <TaxCatchAll xmlns="f21d76a0-9ad0-4f9b-a3be-283500ead975">
      <Value>15</Value>
    </TaxCatchAll>
    <PersonalInfo xmlns="f21d76a0-9ad0-4f9b-a3be-283500ead975">false</PersonalInfo>
    <EmailAuthor xmlns="f21d76a0-9ad0-4f9b-a3be-283500ead975" xsi:nil="true"/>
    <KeystoneDocumentNo xmlns="f21d76a0-9ad0-4f9b-a3be-283500ead975" xsi:nil="true"/>
    <k8ea5009ad4d407cb9b77e5af5162217 xmlns="f21d76a0-9ad0-4f9b-a3be-283500ead97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Diversity</TermName>
          <TermId xmlns="http://schemas.microsoft.com/office/infopath/2007/PartnerControls">a24c935e-a755-4232-9f77-9b62effa0474</TermId>
        </TermInfo>
      </Terms>
    </k8ea5009ad4d407cb9b77e5af5162217>
    <EmailRecipients xmlns="f21d76a0-9ad0-4f9b-a3be-283500ead975" xsi:nil="true"/>
    <BIL xmlns="f21d76a0-9ad0-4f9b-a3be-283500ead975">0</BIL>
    <KeystoneDocumentLocation xmlns="f21d76a0-9ad0-4f9b-a3be-283500ead975" xsi:nil="true"/>
    <_dlc_DocId xmlns="fc059376-1065-4455-a5d4-a3be2a2c6598">CORPFUNC3-2-62884</_dlc_DocId>
    <_dlc_DocIdUrl xmlns="fc059376-1065-4455-a5d4-a3be2a2c6598">
      <Url>http://naotank/Sites/HR/_layouts/15/DocIdRedir.aspx?ID=CORPFUNC3-2-62884</Url>
      <Description>CORPFUNC3-2-62884</Description>
    </_dlc_DocIdUrl>
    <acb1c27a28214edaae36bc6e1179b452 xmlns="f21d76a0-9ad0-4f9b-a3be-283500ead975">
      <Terms xmlns="http://schemas.microsoft.com/office/infopath/2007/PartnerControls"/>
    </acb1c27a28214edaae36bc6e1179b452>
    <f1dac000fcdc4049bff9f9dd01e1f968 xmlns="f21d76a0-9ad0-4f9b-a3be-283500ead975">
      <Terms xmlns="http://schemas.microsoft.com/office/infopath/2007/PartnerControls"/>
    </f1dac000fcdc4049bff9f9dd01e1f968>
  </documentManagement>
</p:properties>
</file>

<file path=customXml/item3.xml><?xml version="1.0" encoding="utf-8"?>
<?mso-contentType ?>
<SharedContentType xmlns="Microsoft.SharePoint.Taxonomy.ContentTypeSync" SourceId="c8812c7e-cc97-4ca4-94bd-8d83d126dc36" ContentTypeId="0x0101004C0ADB98B512A647B4F8E41EE5DB38866B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Annual Report" ma:contentTypeID="0x0101004C0ADB98B512A647B4F8E41EE5DB38866B0039968DD2699736429EEA1C6FC5F5C9E7" ma:contentTypeVersion="350" ma:contentTypeDescription="" ma:contentTypeScope="" ma:versionID="35bd96608cab3ee9c89d68075905d42d">
  <xsd:schema xmlns:xsd="http://www.w3.org/2001/XMLSchema" xmlns:xs="http://www.w3.org/2001/XMLSchema" xmlns:p="http://schemas.microsoft.com/office/2006/metadata/properties" xmlns:ns2="f21d76a0-9ad0-4f9b-a3be-283500ead975" xmlns:ns3="fc059376-1065-4455-a5d4-a3be2a2c6598" targetNamespace="http://schemas.microsoft.com/office/2006/metadata/properties" ma:root="true" ma:fieldsID="d4f156c395969888206c347a366a285c" ns2:_="" ns3:_="">
    <xsd:import namespace="f21d76a0-9ad0-4f9b-a3be-283500ead975"/>
    <xsd:import namespace="fc059376-1065-4455-a5d4-a3be2a2c6598"/>
    <xsd:element name="properties">
      <xsd:complexType>
        <xsd:sequence>
          <xsd:element name="documentManagement">
            <xsd:complexType>
              <xsd:all>
                <xsd:element ref="ns2:PersonalInfo" minOccurs="0"/>
                <xsd:element ref="ns2:BIL"/>
                <xsd:element ref="ns2:GPMS"/>
                <xsd:element ref="ns2:EmailAuthor" minOccurs="0"/>
                <xsd:element ref="ns2:EmailRecipients" minOccurs="0"/>
                <xsd:element ref="ns2:KeystoneDocumentLocation" minOccurs="0"/>
                <xsd:element ref="ns2:KeystoneCreatedByFullName" minOccurs="0"/>
                <xsd:element ref="ns2:KeystoneDeclared" minOccurs="0"/>
                <xsd:element ref="ns2:k8ea5009ad4d407cb9b77e5af5162217" minOccurs="0"/>
                <xsd:element ref="ns2:TaxCatchAll" minOccurs="0"/>
                <xsd:element ref="ns2:TaxCatchAllLabel" minOccurs="0"/>
                <xsd:element ref="ns2:acb1c27a28214edaae36bc6e1179b452" minOccurs="0"/>
                <xsd:element ref="ns2:KeystoneDocumentAuthor" minOccurs="0"/>
                <xsd:element ref="ns2:f1dac000fcdc4049bff9f9dd01e1f968" minOccurs="0"/>
                <xsd:element ref="ns2:KeystoneDocumentNo" minOccurs="0"/>
                <xsd:element ref="ns2:NintexExpirationDat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1d76a0-9ad0-4f9b-a3be-283500ead975" elementFormDefault="qualified">
    <xsd:import namespace="http://schemas.microsoft.com/office/2006/documentManagement/types"/>
    <xsd:import namespace="http://schemas.microsoft.com/office/infopath/2007/PartnerControls"/>
    <xsd:element name="PersonalInfo" ma:index="5" nillable="true" ma:displayName="Personal Info" ma:default="0" ma:internalName="PersonalInfo">
      <xsd:simpleType>
        <xsd:restriction base="dms:Boolean"/>
      </xsd:simpleType>
    </xsd:element>
    <xsd:element name="BIL" ma:index="6" ma:displayName="Business Impact Level" ma:default="0" ma:format="Dropdown" ma:internalName="BIL" ma:readOnly="false">
      <xsd:simpleType>
        <xsd:restriction base="dms:Choice">
          <xsd:enumeration value="0"/>
          <xsd:enumeration value="1"/>
          <xsd:enumeration value="2"/>
          <xsd:enumeration value="3"/>
          <xsd:enumeration value="4"/>
        </xsd:restriction>
      </xsd:simpleType>
    </xsd:element>
    <xsd:element name="GPMS" ma:index="7" ma:displayName="Security Classification" ma:default="Official" ma:description="HM Government Security Classifications" ma:format="Dropdown" ma:internalName="GPMS" ma:readOnly="false">
      <xsd:simpleType>
        <xsd:restriction base="dms:Choice">
          <xsd:enumeration value="Official"/>
          <xsd:enumeration value="Official-Sensitive"/>
        </xsd:restriction>
      </xsd:simpleType>
    </xsd:element>
    <xsd:element name="EmailAuthor" ma:index="8" nillable="true" ma:displayName="Email Author" ma:internalName="EmailAuthor">
      <xsd:simpleType>
        <xsd:restriction base="dms:Text"/>
      </xsd:simpleType>
    </xsd:element>
    <xsd:element name="EmailRecipients" ma:index="9" nillable="true" ma:displayName="Email Recipients" ma:internalName="EmailRecipients">
      <xsd:simpleType>
        <xsd:restriction base="dms:Text"/>
      </xsd:simpleType>
    </xsd:element>
    <xsd:element name="KeystoneDocumentLocation" ma:index="10" nillable="true" ma:displayName="Keystone Document Location" ma:description="Original file location in Keystone" ma:hidden="true" ma:internalName="KeystoneDocumentLocation">
      <xsd:simpleType>
        <xsd:restriction base="dms:Note">
          <xsd:maxLength value="255"/>
        </xsd:restriction>
      </xsd:simpleType>
    </xsd:element>
    <xsd:element name="KeystoneCreatedByFullName" ma:index="11" nillable="true" ma:displayName="Keystone Created By Full Name" ma:description="Imported Keystone Created By field" ma:hidden="true" ma:internalName="KeystoneCreatedByFullName">
      <xsd:simpleType>
        <xsd:restriction base="dms:Text">
          <xsd:maxLength value="255"/>
        </xsd:restriction>
      </xsd:simpleType>
    </xsd:element>
    <xsd:element name="KeystoneDeclared" ma:index="12" nillable="true" ma:displayName="Keystone Declared" ma:default="0" ma:description="Has the document been declared as a record" ma:hidden="true" ma:internalName="KeystoneDeclared">
      <xsd:simpleType>
        <xsd:restriction base="dms:Boolean"/>
      </xsd:simpleType>
    </xsd:element>
    <xsd:element name="k8ea5009ad4d407cb9b77e5af5162217" ma:index="13" ma:taxonomy="true" ma:internalName="k8ea5009ad4d407cb9b77e5af5162217" ma:taxonomyFieldName="NAOSubject" ma:displayName="Subject" ma:readOnly="false" ma:default="" ma:fieldId="{48ea5009-ad4d-407c-b9b7-7e5af5162217}" ma:taxonomyMulti="true" ma:sspId="c8812c7e-cc97-4ca4-94bd-8d83d126dc36" ma:termSetId="eb2cb72a-badb-46a2-91fa-6b05b5ecc1f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05093be8-45c1-402e-8014-c680e668dfb5}" ma:internalName="TaxCatchAll" ma:showField="CatchAllData" ma:web="fc059376-1065-4455-a5d4-a3be2a2c65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05093be8-45c1-402e-8014-c680e668dfb5}" ma:internalName="TaxCatchAllLabel" ma:readOnly="true" ma:showField="CatchAllDataLabel" ma:web="fc059376-1065-4455-a5d4-a3be2a2c65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cb1c27a28214edaae36bc6e1179b452" ma:index="22" nillable="true" ma:taxonomy="true" ma:internalName="acb1c27a28214edaae36bc6e1179b452" ma:taxonomyFieldName="CoverageYear" ma:displayName="Coverage Year" ma:default="" ma:fieldId="{acb1c27a-2821-4eda-ae36-bc6e1179b452}" ma:sspId="c8812c7e-cc97-4ca4-94bd-8d83d126dc36" ma:termSetId="58d0820c-e8ec-4e3f-8508-50579be3280d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KeystoneDocumentAuthor" ma:index="23" nillable="true" ma:displayName="Keystone Document Author" ma:description="Imported Keystone Author field" ma:hidden="true" ma:internalName="KeystoneDocumentAuthor">
      <xsd:simpleType>
        <xsd:restriction base="dms:Text">
          <xsd:maxLength value="255"/>
        </xsd:restriction>
      </xsd:simpleType>
    </xsd:element>
    <xsd:element name="f1dac000fcdc4049bff9f9dd01e1f968" ma:index="24" nillable="true" ma:taxonomy="true" ma:internalName="f1dac000fcdc4049bff9f9dd01e1f968" ma:taxonomyFieldName="CorporateTeam" ma:displayName="Corporate Team" ma:readOnly="false" ma:default="" ma:fieldId="{f1dac000-fcdc-4049-bff9-f9dd01e1f968}" ma:sspId="c8812c7e-cc97-4ca4-94bd-8d83d126dc36" ma:termSetId="c99f8bc3-5669-4681-95f4-9c78dedd9b9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eystoneDocumentNo" ma:index="25" nillable="true" ma:displayName="Keystone Document No" ma:description="Imported Keystone DOC_NO" ma:hidden="true" ma:indexed="true" ma:internalName="KeystoneDocumentNo">
      <xsd:simpleType>
        <xsd:restriction base="dms:Text">
          <xsd:maxLength value="255"/>
        </xsd:restriction>
      </xsd:simpleType>
    </xsd:element>
    <xsd:element name="NintexExpirationDate" ma:index="26" nillable="true" ma:displayName="Nintex Expiration Date" ma:default="1900-01-01T00:00:00Z" ma:description="Reference date used by document retention schedules. The date is set according to the field defined in the Content Type Grouping list and is set by a console application that runs daily" ma:format="DateOnly" ma:hidden="true" ma:internalName="NintexExpiration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059376-1065-4455-a5d4-a3be2a2c6598" elementFormDefault="qualified">
    <xsd:import namespace="http://schemas.microsoft.com/office/2006/documentManagement/types"/>
    <xsd:import namespace="http://schemas.microsoft.com/office/infopath/2007/PartnerControls"/>
    <xsd:element name="_dlc_DocId" ma:index="27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8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DB9F28-95D0-424F-98DF-60C4F20E25D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CE4135C-8290-4297-BA51-AAB51A3736D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fc059376-1065-4455-a5d4-a3be2a2c6598"/>
    <ds:schemaRef ds:uri="f21d76a0-9ad0-4f9b-a3be-283500ead97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6865E3B-CF7C-4B97-BD77-648961C6FF9B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FD430FBE-BB8A-4187-AF58-59387AA5FD74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4F554651-D915-49FC-923E-D970523C73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1d76a0-9ad0-4f9b-a3be-283500ead975"/>
    <ds:schemaRef ds:uri="fc059376-1065-4455-a5d4-a3be2a2c65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Workforce 1</vt:lpstr>
      <vt:lpstr>Workforce 2</vt:lpstr>
      <vt:lpstr>Graduate recruitment 1</vt:lpstr>
      <vt:lpstr>Recruitment other</vt:lpstr>
      <vt:lpstr>Applications for promotions</vt:lpstr>
      <vt:lpstr>Promotions</vt:lpstr>
      <vt:lpstr>Appraisals- ratings</vt:lpstr>
      <vt:lpstr>Appraisals- potential</vt:lpstr>
      <vt:lpstr>'Applications for promotions'!Print_Area</vt:lpstr>
      <vt:lpstr>'Graduate recruitment 1'!Print_Area</vt:lpstr>
      <vt:lpstr>'Workforce 1'!Print_Area</vt:lpstr>
      <vt:lpstr>'Workforce 2'!Print_Area</vt:lpstr>
    </vt:vector>
  </TitlesOfParts>
  <Company>National Audit Office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Equality data spread sheet ending March 2014</dc:title>
  <dc:creator>MANWARING, Mary</dc:creator>
  <cp:lastModifiedBy>BROWN, Meredith</cp:lastModifiedBy>
  <cp:lastPrinted>2016-05-12T15:28:31Z</cp:lastPrinted>
  <dcterms:created xsi:type="dcterms:W3CDTF">2014-04-07T16:22:21Z</dcterms:created>
  <dcterms:modified xsi:type="dcterms:W3CDTF">2016-05-18T10:55:18Z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0x0101004C0ADB98B512A647B4F8E41EE5DB38866B0039968DD2699736429EEA1C6FC5F5C9E7</vt:lpwstr>
  </property>
  <property fmtid="{D5CDD505-2E9C-101B-9397-08002B2CF9AE}" pid="3" name="_dlc_DocIdItemGuid">
    <vt:lpwstr>d00b1458-70ee-4e41-952a-58f7f7618f76</vt:lpwstr>
  </property>
  <property fmtid="{D5CDD505-2E9C-101B-9397-08002B2CF9AE}" pid="4" name="Order">
    <vt:r8>6288400</vt:r8>
  </property>
  <property fmtid="{D5CDD505-2E9C-101B-9397-08002B2CF9AE}" pid="5" name="ked9ab204e5a49668c18b0d2692eef1d">
    <vt:lpwstr/>
  </property>
  <property fmtid="{D5CDD505-2E9C-101B-9397-08002B2CF9AE}" pid="6" name="NAOSubject">
    <vt:lpwstr>15;#Diversity|a24c935e-a755-4232-9f77-9b62effa0474</vt:lpwstr>
  </property>
  <property fmtid="{D5CDD505-2E9C-101B-9397-08002B2CF9AE}" pid="7" name="Organisation">
    <vt:lpwstr/>
  </property>
  <property fmtid="{D5CDD505-2E9C-101B-9397-08002B2CF9AE}" pid="8" name="bd61121ed6cc47fea7ad6afc088cb155">
    <vt:lpwstr/>
  </property>
  <property fmtid="{D5CDD505-2E9C-101B-9397-08002B2CF9AE}" pid="9" name="Forreviewby">
    <vt:lpwstr/>
  </property>
  <property fmtid="{D5CDD505-2E9C-101B-9397-08002B2CF9AE}" pid="10" name="CoverageYear">
    <vt:lpwstr/>
  </property>
  <property fmtid="{D5CDD505-2E9C-101B-9397-08002B2CF9AE}" pid="11" name="CorporateTeam">
    <vt:lpwstr/>
  </property>
</Properties>
</file>