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naotank.nao.gsi.gov.uk/Sites/CLG/CLG/Local Government/Audit Assurance Products/Business Rates Retention/Evidence/"/>
    </mc:Choice>
  </mc:AlternateContent>
  <bookViews>
    <workbookView xWindow="6375" yWindow="135" windowWidth="14115" windowHeight="7995"/>
  </bookViews>
  <sheets>
    <sheet name="Safety Net and Levy Calculator" sheetId="34" r:id="rId1"/>
  </sheets>
  <externalReferences>
    <externalReference r:id="rId2"/>
    <externalReference r:id="rId3"/>
    <externalReference r:id="rId4"/>
    <externalReference r:id="rId5"/>
    <externalReference r:id="rId6"/>
    <externalReference r:id="rId7"/>
    <externalReference r:id="rId8"/>
  </externalReferences>
  <definedNames>
    <definedName name="_ADS2010">[1]ADS2010_Map!$G$7:$G$388</definedName>
    <definedName name="_xlnm._FilterDatabase" localSheetId="0" hidden="1">'Safety Net and Levy Calculator'!$A$5:$CG$422</definedName>
    <definedName name="Adur">[2]DATA!#REF!</definedName>
    <definedName name="AuthorityList">'[3]LA Dropdown'!$J$4:$J$409</definedName>
    <definedName name="BRprint1">#REF!</definedName>
    <definedName name="BRprint2">#REF!</definedName>
    <definedName name="CERDATA">'[4]Section A'!#REF!</definedName>
    <definedName name="CONTACT">#REF!</definedName>
    <definedName name="Data_col1">#REF!</definedName>
    <definedName name="Data_col2">#REF!</definedName>
    <definedName name="Data_col3">#REF!</definedName>
    <definedName name="datar">#REF!</definedName>
    <definedName name="detruse">#REF!</definedName>
    <definedName name="dtlruse">#REF!</definedName>
    <definedName name="fn">[5]Intro!$B$1</definedName>
    <definedName name="LA">#REF!</definedName>
    <definedName name="LA_List">'[6]Drop-down'!$J$4:$J$410</definedName>
    <definedName name="LAcodes">#REF!</definedName>
    <definedName name="LAlist">#REF!</definedName>
    <definedName name="NNDR1">#REF!</definedName>
    <definedName name="NNDR1S">#REF!</definedName>
    <definedName name="numberhered">#REF!</definedName>
    <definedName name="Part1">#REF!</definedName>
    <definedName name="Part2">#REF!</definedName>
    <definedName name="Part3">#REF!</definedName>
    <definedName name="Part4">#REF!</definedName>
    <definedName name="Part5">#REF!</definedName>
    <definedName name="pools">#REF!</definedName>
    <definedName name="_xlnm.Print_Area" localSheetId="0">'Safety Net and Levy Calculator'!$J$3:$W$6</definedName>
    <definedName name="_xlnm.Print_Area">'[4]Section A'!#REF!</definedName>
    <definedName name="T5_1_notes">'[7]Table5.1 LRL North East'!#REF!</definedName>
    <definedName name="Table">#REF!</definedName>
    <definedName name="table1">#REF!</definedName>
    <definedName name="tiersplit">#REF!</definedName>
    <definedName name="Validation">#REF!</definedName>
    <definedName name="zzz">#REF!</definedName>
  </definedNames>
  <calcPr calcId="152511"/>
</workbook>
</file>

<file path=xl/calcChain.xml><?xml version="1.0" encoding="utf-8"?>
<calcChain xmlns="http://schemas.openxmlformats.org/spreadsheetml/2006/main">
  <c r="CL270" i="34" l="1"/>
  <c r="CM270" i="34" s="1"/>
  <c r="BS405" i="34" l="1"/>
  <c r="BS406" i="34"/>
  <c r="BS408" i="34"/>
  <c r="BS409" i="34"/>
  <c r="BS411" i="34"/>
  <c r="BS412" i="34"/>
  <c r="BU413" i="34"/>
  <c r="BS414" i="34"/>
  <c r="BS415" i="34"/>
  <c r="BS416" i="34"/>
  <c r="BS417" i="34"/>
  <c r="BS418" i="34"/>
  <c r="BS419" i="34"/>
  <c r="BS420" i="34"/>
  <c r="BS421" i="34"/>
  <c r="BS422" i="34"/>
  <c r="K422" i="34" l="1"/>
  <c r="K421" i="34"/>
  <c r="K420" i="34"/>
  <c r="K419" i="34"/>
  <c r="K418" i="34"/>
  <c r="K417" i="34"/>
  <c r="K416" i="34"/>
  <c r="K415" i="34"/>
  <c r="K414" i="34"/>
  <c r="M413" i="34"/>
  <c r="K412" i="34"/>
  <c r="K411" i="34"/>
  <c r="K409" i="34"/>
  <c r="K408" i="34"/>
  <c r="K406" i="34"/>
  <c r="K405" i="34"/>
  <c r="T406" i="34"/>
  <c r="T405" i="34"/>
  <c r="T408" i="34"/>
  <c r="T409" i="34"/>
  <c r="T411" i="34"/>
  <c r="T412" i="34"/>
  <c r="V413" i="34"/>
  <c r="T414" i="34"/>
  <c r="T415" i="34"/>
  <c r="T416" i="34"/>
  <c r="T417" i="34"/>
  <c r="T418" i="34"/>
  <c r="T419" i="34"/>
  <c r="T420" i="34"/>
  <c r="T421" i="34"/>
  <c r="T422" i="34"/>
  <c r="Q409" i="34" l="1"/>
  <c r="Q414" i="34"/>
  <c r="Q418" i="34"/>
  <c r="Q422" i="34"/>
  <c r="S413" i="34"/>
  <c r="Q421" i="34"/>
  <c r="Q406" i="34"/>
  <c r="Q412" i="34"/>
  <c r="Q416" i="34"/>
  <c r="Q420" i="34"/>
  <c r="Q408" i="34"/>
  <c r="Q417" i="34"/>
  <c r="Q405" i="34"/>
  <c r="Q411" i="34"/>
  <c r="Q415" i="34"/>
  <c r="Q419" i="34"/>
  <c r="BV408" i="34"/>
  <c r="CE408" i="34" s="1"/>
  <c r="N408" i="34"/>
  <c r="BV417" i="34"/>
  <c r="N417" i="34"/>
  <c r="BV414" i="34"/>
  <c r="CE414" i="34" s="1"/>
  <c r="N414" i="34"/>
  <c r="BV422" i="34"/>
  <c r="CE422" i="34" s="1"/>
  <c r="N422" i="34"/>
  <c r="BY422" i="34" s="1"/>
  <c r="CB422" i="34" s="1"/>
  <c r="BV405" i="34"/>
  <c r="CE405" i="34" s="1"/>
  <c r="N405" i="34"/>
  <c r="BV411" i="34"/>
  <c r="N411" i="34"/>
  <c r="BV415" i="34"/>
  <c r="N415" i="34"/>
  <c r="BV419" i="34"/>
  <c r="N419" i="34"/>
  <c r="BX413" i="34"/>
  <c r="P413" i="34"/>
  <c r="BV421" i="34"/>
  <c r="N421" i="34"/>
  <c r="BV409" i="34"/>
  <c r="CE409" i="34" s="1"/>
  <c r="N409" i="34"/>
  <c r="BV418" i="34"/>
  <c r="CE418" i="34" s="1"/>
  <c r="N418" i="34"/>
  <c r="BV406" i="34"/>
  <c r="CE406" i="34" s="1"/>
  <c r="N406" i="34"/>
  <c r="BV412" i="34"/>
  <c r="CE412" i="34" s="1"/>
  <c r="N412" i="34"/>
  <c r="BV416" i="34"/>
  <c r="CE416" i="34" s="1"/>
  <c r="N416" i="34"/>
  <c r="BV420" i="34"/>
  <c r="CE420" i="34" s="1"/>
  <c r="N420" i="34"/>
  <c r="T410" i="34"/>
  <c r="V408" i="34"/>
  <c r="T396" i="34" l="1"/>
  <c r="K396" i="34"/>
  <c r="U408" i="34"/>
  <c r="V409" i="34"/>
  <c r="M409" i="34"/>
  <c r="T407" i="34"/>
  <c r="M422" i="34"/>
  <c r="V422" i="34"/>
  <c r="M421" i="34"/>
  <c r="T404" i="34"/>
  <c r="M404" i="34"/>
  <c r="M408" i="34"/>
  <c r="BS25" i="34"/>
  <c r="BV25" i="34" s="1"/>
  <c r="T403" i="34"/>
  <c r="M398" i="34"/>
  <c r="V403" i="34"/>
  <c r="V406" i="34"/>
  <c r="V399" i="34"/>
  <c r="V400" i="34"/>
  <c r="T395" i="34"/>
  <c r="V405" i="34"/>
  <c r="M399" i="34"/>
  <c r="V404" i="34"/>
  <c r="M411" i="34"/>
  <c r="V407" i="34"/>
  <c r="V419" i="34"/>
  <c r="V414" i="34"/>
  <c r="T402" i="34"/>
  <c r="T398" i="34"/>
  <c r="T399" i="34"/>
  <c r="M397" i="34"/>
  <c r="M410" i="34"/>
  <c r="V418" i="34"/>
  <c r="V421" i="34"/>
  <c r="V401" i="34"/>
  <c r="M406" i="34"/>
  <c r="M395" i="34"/>
  <c r="V420" i="34"/>
  <c r="V410" i="34"/>
  <c r="V416" i="34"/>
  <c r="V396" i="34"/>
  <c r="T397" i="34"/>
  <c r="M401" i="34"/>
  <c r="V412" i="34"/>
  <c r="V402" i="34"/>
  <c r="BT414" i="34"/>
  <c r="BT418" i="34"/>
  <c r="BT422" i="34"/>
  <c r="BT413" i="34"/>
  <c r="BT417" i="34"/>
  <c r="BT421" i="34"/>
  <c r="BT416" i="34"/>
  <c r="BT420" i="34"/>
  <c r="BT415" i="34"/>
  <c r="BT419" i="34"/>
  <c r="V397" i="34"/>
  <c r="U395" i="34"/>
  <c r="T401" i="34"/>
  <c r="T400" i="34"/>
  <c r="M407" i="34"/>
  <c r="V395" i="34"/>
  <c r="V411" i="34"/>
  <c r="V415" i="34"/>
  <c r="BU25" i="34"/>
  <c r="BX25" i="34" s="1"/>
  <c r="BY418" i="34"/>
  <c r="CB418" i="34" s="1"/>
  <c r="M418" i="34"/>
  <c r="M415" i="34"/>
  <c r="M396" i="34"/>
  <c r="V398" i="34"/>
  <c r="M400" i="34"/>
  <c r="BS8" i="34"/>
  <c r="BV8" i="34" s="1"/>
  <c r="M402" i="34"/>
  <c r="M419" i="34"/>
  <c r="M416" i="34"/>
  <c r="M405" i="34"/>
  <c r="BY414" i="34"/>
  <c r="CB414" i="34" s="1"/>
  <c r="U396" i="34"/>
  <c r="BY420" i="34"/>
  <c r="CB420" i="34" s="1"/>
  <c r="BY408" i="34"/>
  <c r="CB408" i="34" s="1"/>
  <c r="M417" i="34"/>
  <c r="M414" i="34"/>
  <c r="BT8" i="34"/>
  <c r="BW8" i="34" s="1"/>
  <c r="T413" i="34"/>
  <c r="U401" i="34"/>
  <c r="M412" i="34"/>
  <c r="V417" i="34"/>
  <c r="U406" i="34"/>
  <c r="BY409" i="34"/>
  <c r="CB409" i="34" s="1"/>
  <c r="M403" i="34"/>
  <c r="M420" i="34"/>
  <c r="BY406" i="34"/>
  <c r="CB406" i="34" s="1"/>
  <c r="BU8" i="34"/>
  <c r="BX8" i="34" s="1"/>
  <c r="BY412" i="34"/>
  <c r="CB412" i="34" s="1"/>
  <c r="L421" i="34"/>
  <c r="L414" i="34"/>
  <c r="L413" i="34"/>
  <c r="L405" i="34"/>
  <c r="L404" i="34"/>
  <c r="L399" i="34"/>
  <c r="L396" i="34"/>
  <c r="U398" i="34"/>
  <c r="U402" i="34"/>
  <c r="U404" i="34"/>
  <c r="U409" i="34"/>
  <c r="U411" i="34"/>
  <c r="U414" i="34"/>
  <c r="U417" i="34"/>
  <c r="U421" i="34"/>
  <c r="L422" i="34"/>
  <c r="L420" i="34"/>
  <c r="L418" i="34"/>
  <c r="L416" i="34"/>
  <c r="L409" i="34"/>
  <c r="U403" i="34"/>
  <c r="U410" i="34"/>
  <c r="U415" i="34"/>
  <c r="L419" i="34"/>
  <c r="L417" i="34"/>
  <c r="L397" i="34"/>
  <c r="U405" i="34"/>
  <c r="U407" i="34"/>
  <c r="U412" i="34"/>
  <c r="U416" i="34"/>
  <c r="L411" i="34"/>
  <c r="U418" i="34"/>
  <c r="L415" i="34"/>
  <c r="L402" i="34"/>
  <c r="U420" i="34"/>
  <c r="U422" i="34"/>
  <c r="L412" i="34"/>
  <c r="L410" i="34"/>
  <c r="L398" i="34"/>
  <c r="U400" i="34"/>
  <c r="U413" i="34"/>
  <c r="U419" i="34"/>
  <c r="U397" i="34"/>
  <c r="U399" i="34"/>
  <c r="L406" i="34"/>
  <c r="L403" i="34"/>
  <c r="BY405" i="34"/>
  <c r="CB405" i="34" s="1"/>
  <c r="L395" i="34"/>
  <c r="L400" i="34"/>
  <c r="BY416" i="34"/>
  <c r="CB416" i="34" s="1"/>
  <c r="K407" i="34"/>
  <c r="L408" i="34"/>
  <c r="K395" i="34"/>
  <c r="K410" i="34"/>
  <c r="Q410" i="34" s="1"/>
  <c r="K403" i="34"/>
  <c r="K399" i="34"/>
  <c r="K401" i="34"/>
  <c r="K413" i="34"/>
  <c r="K400" i="34"/>
  <c r="L407" i="34"/>
  <c r="BT25" i="34"/>
  <c r="CE421" i="34"/>
  <c r="BY421" i="34"/>
  <c r="CB421" i="34" s="1"/>
  <c r="BY411" i="34"/>
  <c r="CB411" i="34" s="1"/>
  <c r="CE411" i="34"/>
  <c r="K404" i="34"/>
  <c r="K397" i="34"/>
  <c r="K402" i="34"/>
  <c r="L401" i="34"/>
  <c r="K398" i="34"/>
  <c r="CE419" i="34"/>
  <c r="BY419" i="34"/>
  <c r="CB419" i="34" s="1"/>
  <c r="CE415" i="34"/>
  <c r="BY415" i="34"/>
  <c r="CB415" i="34" s="1"/>
  <c r="CA413" i="34"/>
  <c r="CG413" i="34"/>
  <c r="BY417" i="34"/>
  <c r="CB417" i="34" s="1"/>
  <c r="CE417" i="34"/>
  <c r="Q404" i="34" l="1"/>
  <c r="Q403" i="34"/>
  <c r="R417" i="34"/>
  <c r="O407" i="34"/>
  <c r="R407" i="34"/>
  <c r="O412" i="34"/>
  <c r="R412" i="34"/>
  <c r="O409" i="34"/>
  <c r="R409" i="34"/>
  <c r="O399" i="34"/>
  <c r="R399" i="34"/>
  <c r="P403" i="34"/>
  <c r="S403" i="34"/>
  <c r="P419" i="34"/>
  <c r="S419" i="34"/>
  <c r="P407" i="34"/>
  <c r="S407" i="34"/>
  <c r="P401" i="34"/>
  <c r="S401" i="34"/>
  <c r="P409" i="34"/>
  <c r="S409" i="34"/>
  <c r="N397" i="34"/>
  <c r="Q397" i="34"/>
  <c r="N401" i="34"/>
  <c r="Q401" i="34"/>
  <c r="N407" i="34"/>
  <c r="Q407" i="34"/>
  <c r="O400" i="34"/>
  <c r="R400" i="34"/>
  <c r="O406" i="34"/>
  <c r="R406" i="34"/>
  <c r="O410" i="34"/>
  <c r="R410" i="34"/>
  <c r="O419" i="34"/>
  <c r="R419" i="34"/>
  <c r="O420" i="34"/>
  <c r="BZ420" i="34" s="1"/>
  <c r="R420" i="34"/>
  <c r="O396" i="34"/>
  <c r="R396" i="34"/>
  <c r="O413" i="34"/>
  <c r="R413" i="34"/>
  <c r="P420" i="34"/>
  <c r="S420" i="34"/>
  <c r="P417" i="34"/>
  <c r="S417" i="34"/>
  <c r="P405" i="34"/>
  <c r="S405" i="34"/>
  <c r="P400" i="34"/>
  <c r="S400" i="34"/>
  <c r="P418" i="34"/>
  <c r="S418" i="34"/>
  <c r="P399" i="34"/>
  <c r="S399" i="34"/>
  <c r="P396" i="34"/>
  <c r="S396" i="34"/>
  <c r="P410" i="34"/>
  <c r="S410" i="34"/>
  <c r="P411" i="34"/>
  <c r="S411" i="34"/>
  <c r="P398" i="34"/>
  <c r="S398" i="34"/>
  <c r="P421" i="34"/>
  <c r="S421" i="34"/>
  <c r="N396" i="34"/>
  <c r="Q396" i="34"/>
  <c r="N398" i="34"/>
  <c r="Q398" i="34"/>
  <c r="N400" i="34"/>
  <c r="Q400" i="34"/>
  <c r="O402" i="34"/>
  <c r="R402" i="34"/>
  <c r="O422" i="34"/>
  <c r="R422" i="34"/>
  <c r="O414" i="34"/>
  <c r="BZ414" i="34" s="1"/>
  <c r="R414" i="34"/>
  <c r="P412" i="34"/>
  <c r="S412" i="34"/>
  <c r="P402" i="34"/>
  <c r="S402" i="34"/>
  <c r="P395" i="34"/>
  <c r="S395" i="34"/>
  <c r="P397" i="34"/>
  <c r="S397" i="34"/>
  <c r="P408" i="34"/>
  <c r="S408" i="34"/>
  <c r="O401" i="34"/>
  <c r="R401" i="34"/>
  <c r="O408" i="34"/>
  <c r="R408" i="34"/>
  <c r="O403" i="34"/>
  <c r="R403" i="34"/>
  <c r="O415" i="34"/>
  <c r="BZ415" i="34" s="1"/>
  <c r="R415" i="34"/>
  <c r="O397" i="34"/>
  <c r="R397" i="34"/>
  <c r="O416" i="34"/>
  <c r="R416" i="34"/>
  <c r="O404" i="34"/>
  <c r="R404" i="34"/>
  <c r="O421" i="34"/>
  <c r="R421" i="34"/>
  <c r="N402" i="34"/>
  <c r="Q402" i="34"/>
  <c r="N413" i="34"/>
  <c r="Q413" i="34"/>
  <c r="N399" i="34"/>
  <c r="Q399" i="34"/>
  <c r="N395" i="34"/>
  <c r="Q395" i="34"/>
  <c r="O395" i="34"/>
  <c r="R395" i="34"/>
  <c r="O398" i="34"/>
  <c r="R398" i="34"/>
  <c r="O411" i="34"/>
  <c r="R411" i="34"/>
  <c r="O418" i="34"/>
  <c r="R418" i="34"/>
  <c r="O405" i="34"/>
  <c r="R405" i="34"/>
  <c r="P414" i="34"/>
  <c r="S414" i="34"/>
  <c r="P416" i="34"/>
  <c r="S416" i="34"/>
  <c r="P415" i="34"/>
  <c r="S415" i="34"/>
  <c r="P406" i="34"/>
  <c r="S406" i="34"/>
  <c r="P404" i="34"/>
  <c r="S404" i="34"/>
  <c r="P422" i="34"/>
  <c r="S422" i="34"/>
  <c r="N410" i="34"/>
  <c r="N403" i="34"/>
  <c r="N404" i="34"/>
  <c r="O417" i="34"/>
  <c r="BY8" i="34"/>
  <c r="BW415" i="34"/>
  <c r="CF415" i="34" s="1"/>
  <c r="BW417" i="34"/>
  <c r="CF417" i="34" s="1"/>
  <c r="BW414" i="34"/>
  <c r="CF414" i="34" s="1"/>
  <c r="BW420" i="34"/>
  <c r="CF420" i="34" s="1"/>
  <c r="BW413" i="34"/>
  <c r="CF413" i="34" s="1"/>
  <c r="BW416" i="34"/>
  <c r="CF416" i="34" s="1"/>
  <c r="BW422" i="34"/>
  <c r="CF422" i="34" s="1"/>
  <c r="BW25" i="34"/>
  <c r="CF25" i="34" s="1"/>
  <c r="BW419" i="34"/>
  <c r="CF419" i="34" s="1"/>
  <c r="BW421" i="34"/>
  <c r="CF421" i="34" s="1"/>
  <c r="BW418" i="34"/>
  <c r="CF418" i="34" s="1"/>
  <c r="CA8" i="34"/>
  <c r="CD8" i="34" s="1"/>
  <c r="CF8" i="34"/>
  <c r="CG25" i="34"/>
  <c r="CE8" i="34"/>
  <c r="CE25" i="34"/>
  <c r="CA25" i="34"/>
  <c r="CD25" i="34" s="1"/>
  <c r="BT81" i="34"/>
  <c r="BT97" i="34"/>
  <c r="BW97" i="34" s="1"/>
  <c r="BU6" i="34"/>
  <c r="BS97" i="34"/>
  <c r="BV97" i="34" s="1"/>
  <c r="BS81" i="34"/>
  <c r="BV81" i="34" s="1"/>
  <c r="BU97" i="34"/>
  <c r="BX97" i="34" s="1"/>
  <c r="BZ8" i="34"/>
  <c r="BU81" i="34"/>
  <c r="BX81" i="34" s="1"/>
  <c r="BT152" i="34"/>
  <c r="BW152" i="34" s="1"/>
  <c r="CD413" i="34"/>
  <c r="BT136" i="34"/>
  <c r="BW136" i="34" s="1"/>
  <c r="BY25" i="34"/>
  <c r="CB25" i="34" s="1"/>
  <c r="BS276" i="34"/>
  <c r="BV276" i="34" s="1"/>
  <c r="BT61" i="34"/>
  <c r="BW61" i="34" s="1"/>
  <c r="BT296" i="34"/>
  <c r="BW296" i="34" s="1"/>
  <c r="BT166" i="34"/>
  <c r="BW166" i="34" s="1"/>
  <c r="BT21" i="34"/>
  <c r="BW21" i="34" s="1"/>
  <c r="BT75" i="34"/>
  <c r="BW75" i="34" s="1"/>
  <c r="BS61" i="34"/>
  <c r="BV61" i="34" s="1"/>
  <c r="BU61" i="34"/>
  <c r="BT128" i="34"/>
  <c r="BW128" i="34" s="1"/>
  <c r="BT231" i="34"/>
  <c r="BW231" i="34" s="1"/>
  <c r="BT239" i="34"/>
  <c r="BU136" i="34"/>
  <c r="BX136" i="34" s="1"/>
  <c r="BS134" i="34"/>
  <c r="BV134" i="34" s="1"/>
  <c r="BT248" i="34"/>
  <c r="BW248" i="34" s="1"/>
  <c r="BS248" i="34"/>
  <c r="BV248" i="34" s="1"/>
  <c r="BT17" i="34"/>
  <c r="BW17" i="34" s="1"/>
  <c r="BU128" i="34"/>
  <c r="BX128" i="34" s="1"/>
  <c r="BU231" i="34"/>
  <c r="BX231" i="34" s="1"/>
  <c r="BS69" i="34"/>
  <c r="BV69" i="34" s="1"/>
  <c r="BT168" i="34"/>
  <c r="BW168" i="34" s="1"/>
  <c r="BT27" i="34"/>
  <c r="BW27" i="34" s="1"/>
  <c r="BS163" i="34"/>
  <c r="BV163" i="34" s="1"/>
  <c r="BT187" i="34"/>
  <c r="BW187" i="34" s="1"/>
  <c r="BS128" i="34"/>
  <c r="BT56" i="34"/>
  <c r="BW56" i="34" s="1"/>
  <c r="BU190" i="34"/>
  <c r="BX190" i="34" s="1"/>
  <c r="BS108" i="34"/>
  <c r="BV108" i="34" s="1"/>
  <c r="BT108" i="34"/>
  <c r="BW108" i="34" s="1"/>
  <c r="BS124" i="34"/>
  <c r="BV124" i="34" s="1"/>
  <c r="BS142" i="34"/>
  <c r="BV142" i="34" s="1"/>
  <c r="BT77" i="34"/>
  <c r="BW77" i="34" s="1"/>
  <c r="BS304" i="34"/>
  <c r="BV304" i="34" s="1"/>
  <c r="BU166" i="34"/>
  <c r="BX166" i="34" s="1"/>
  <c r="BU194" i="34"/>
  <c r="BX194" i="34" s="1"/>
  <c r="BT123" i="34"/>
  <c r="BT220" i="34"/>
  <c r="BW220" i="34" s="1"/>
  <c r="BT142" i="34"/>
  <c r="BW142" i="34" s="1"/>
  <c r="BS164" i="34"/>
  <c r="BV164" i="34" s="1"/>
  <c r="BU174" i="34"/>
  <c r="BT323" i="34"/>
  <c r="BT32" i="34"/>
  <c r="BW32" i="34" s="1"/>
  <c r="BS323" i="34"/>
  <c r="BS158" i="34"/>
  <c r="BV158" i="34" s="1"/>
  <c r="BT93" i="34"/>
  <c r="BW93" i="34" s="1"/>
  <c r="BU214" i="34"/>
  <c r="BX214" i="34" s="1"/>
  <c r="BT278" i="34"/>
  <c r="BT300" i="34"/>
  <c r="BW300" i="34" s="1"/>
  <c r="BU152" i="34"/>
  <c r="BS278" i="34"/>
  <c r="BV278" i="34" s="1"/>
  <c r="BS43" i="34"/>
  <c r="BV43" i="34" s="1"/>
  <c r="BT95" i="34"/>
  <c r="BU246" i="34"/>
  <c r="BX246" i="34" s="1"/>
  <c r="BT57" i="34"/>
  <c r="BW57" i="34" s="1"/>
  <c r="BT328" i="34"/>
  <c r="BW328" i="34" s="1"/>
  <c r="BS32" i="34"/>
  <c r="BV32" i="34" s="1"/>
  <c r="BU310" i="34"/>
  <c r="BX310" i="34" s="1"/>
  <c r="BT29" i="34"/>
  <c r="BT195" i="34"/>
  <c r="BU27" i="34"/>
  <c r="BX27" i="34" s="1"/>
  <c r="BU276" i="34"/>
  <c r="BX276" i="34" s="1"/>
  <c r="BS120" i="34"/>
  <c r="BU183" i="34"/>
  <c r="BS57" i="34"/>
  <c r="BU148" i="34"/>
  <c r="BX148" i="34" s="1"/>
  <c r="BT304" i="34"/>
  <c r="BW304" i="34" s="1"/>
  <c r="BU32" i="34"/>
  <c r="BX32" i="34" s="1"/>
  <c r="BT148" i="34"/>
  <c r="BW148" i="34" s="1"/>
  <c r="BT247" i="34"/>
  <c r="BW247" i="34" s="1"/>
  <c r="BU120" i="34"/>
  <c r="BX120" i="34" s="1"/>
  <c r="BU140" i="34"/>
  <c r="BX140" i="34" s="1"/>
  <c r="BS152" i="34"/>
  <c r="BU124" i="34"/>
  <c r="BX124" i="34" s="1"/>
  <c r="BU248" i="34"/>
  <c r="BX248" i="34" s="1"/>
  <c r="BT276" i="34"/>
  <c r="BW276" i="34" s="1"/>
  <c r="BU48" i="34"/>
  <c r="BT139" i="34"/>
  <c r="BW139" i="34" s="1"/>
  <c r="BT251" i="34"/>
  <c r="BW251" i="34" s="1"/>
  <c r="BT163" i="34"/>
  <c r="BW163" i="34" s="1"/>
  <c r="BU93" i="34"/>
  <c r="BX93" i="34" s="1"/>
  <c r="BS239" i="34"/>
  <c r="BV239" i="34" s="1"/>
  <c r="BU300" i="34"/>
  <c r="BX300" i="34" s="1"/>
  <c r="BS183" i="34"/>
  <c r="BV183" i="34" s="1"/>
  <c r="BS190" i="34"/>
  <c r="BV190" i="34" s="1"/>
  <c r="BT40" i="34"/>
  <c r="BS139" i="34"/>
  <c r="BS231" i="34"/>
  <c r="BV231" i="34" s="1"/>
  <c r="BS123" i="34"/>
  <c r="BS148" i="34"/>
  <c r="BV148" i="34" s="1"/>
  <c r="BT140" i="34"/>
  <c r="BT124" i="34"/>
  <c r="BT120" i="34"/>
  <c r="BT183" i="34"/>
  <c r="BT48" i="34"/>
  <c r="BW48" i="34" s="1"/>
  <c r="BS215" i="34"/>
  <c r="BV215" i="34" s="1"/>
  <c r="BS27" i="34"/>
  <c r="BV27" i="34" s="1"/>
  <c r="BU304" i="34"/>
  <c r="BS48" i="34"/>
  <c r="BV48" i="34" s="1"/>
  <c r="BT174" i="34"/>
  <c r="BW174" i="34" s="1"/>
  <c r="CF174" i="34" s="1"/>
  <c r="BU164" i="34"/>
  <c r="BX164" i="34" s="1"/>
  <c r="BS300" i="34"/>
  <c r="BV300" i="34" s="1"/>
  <c r="BS140" i="34"/>
  <c r="BV140" i="34" s="1"/>
  <c r="BS310" i="34"/>
  <c r="BV310" i="34" s="1"/>
  <c r="BS136" i="34"/>
  <c r="BS21" i="34"/>
  <c r="BV21" i="34" s="1"/>
  <c r="BU323" i="34"/>
  <c r="BS246" i="34"/>
  <c r="BV246" i="34" s="1"/>
  <c r="BU195" i="34"/>
  <c r="BX195" i="34" s="1"/>
  <c r="BU77" i="34"/>
  <c r="BX77" i="34" s="1"/>
  <c r="BU57" i="34"/>
  <c r="BT182" i="34"/>
  <c r="BW182" i="34" s="1"/>
  <c r="BT150" i="34"/>
  <c r="BW150" i="34" s="1"/>
  <c r="BU134" i="34"/>
  <c r="BX134" i="34" s="1"/>
  <c r="CG134" i="34" s="1"/>
  <c r="BU296" i="34"/>
  <c r="BU182" i="34"/>
  <c r="BX182" i="34" s="1"/>
  <c r="BU75" i="34"/>
  <c r="BS174" i="34"/>
  <c r="BV174" i="34" s="1"/>
  <c r="BU239" i="34"/>
  <c r="BX239" i="34" s="1"/>
  <c r="BS93" i="34"/>
  <c r="BV93" i="34" s="1"/>
  <c r="BS72" i="34"/>
  <c r="BV72" i="34" s="1"/>
  <c r="BU31" i="34"/>
  <c r="BX31" i="34" s="1"/>
  <c r="BU142" i="34"/>
  <c r="BX142" i="34" s="1"/>
  <c r="BT164" i="34"/>
  <c r="BT49" i="34"/>
  <c r="BW49" i="34" s="1"/>
  <c r="BS182" i="34"/>
  <c r="BV182" i="34" s="1"/>
  <c r="BU196" i="34"/>
  <c r="BX196" i="34" s="1"/>
  <c r="BU328" i="34"/>
  <c r="BX328" i="34" s="1"/>
  <c r="BT203" i="34"/>
  <c r="BW203" i="34" s="1"/>
  <c r="BU278" i="34"/>
  <c r="BX278" i="34" s="1"/>
  <c r="BS214" i="34"/>
  <c r="BV214" i="34" s="1"/>
  <c r="BU163" i="34"/>
  <c r="BX163" i="34" s="1"/>
  <c r="BU187" i="34"/>
  <c r="BX187" i="34" s="1"/>
  <c r="BU168" i="34"/>
  <c r="BX168" i="34" s="1"/>
  <c r="BU108" i="34"/>
  <c r="BS195" i="34"/>
  <c r="BU17" i="34"/>
  <c r="BS187" i="34"/>
  <c r="BV187" i="34" s="1"/>
  <c r="BS17" i="34"/>
  <c r="BS212" i="34"/>
  <c r="BV212" i="34" s="1"/>
  <c r="BS56" i="34"/>
  <c r="BV56" i="34" s="1"/>
  <c r="BS328" i="34"/>
  <c r="BV328" i="34" s="1"/>
  <c r="BT91" i="34"/>
  <c r="BW91" i="34" s="1"/>
  <c r="BS166" i="34"/>
  <c r="BV166" i="34" s="1"/>
  <c r="BT212" i="34"/>
  <c r="BU247" i="34"/>
  <c r="BS311" i="34"/>
  <c r="BV311" i="34" s="1"/>
  <c r="BS247" i="34"/>
  <c r="BT88" i="34"/>
  <c r="BW88" i="34" s="1"/>
  <c r="BT134" i="34"/>
  <c r="BW134" i="34" s="1"/>
  <c r="BS126" i="34"/>
  <c r="BV126" i="34" s="1"/>
  <c r="BS94" i="34"/>
  <c r="BV94" i="34" s="1"/>
  <c r="BS78" i="34"/>
  <c r="BV78" i="34" s="1"/>
  <c r="BS14" i="34"/>
  <c r="BV14" i="34" s="1"/>
  <c r="BS203" i="34"/>
  <c r="BV203" i="34" s="1"/>
  <c r="BU212" i="34"/>
  <c r="BS196" i="34"/>
  <c r="BV196" i="34" s="1"/>
  <c r="BU215" i="34"/>
  <c r="BX215" i="34" s="1"/>
  <c r="CG8" i="34"/>
  <c r="BT180" i="34"/>
  <c r="BW180" i="34" s="1"/>
  <c r="BU139" i="34"/>
  <c r="BU123" i="34"/>
  <c r="BS77" i="34"/>
  <c r="BT65" i="34"/>
  <c r="BW65" i="34" s="1"/>
  <c r="BS75" i="34"/>
  <c r="BS91" i="34"/>
  <c r="BS254" i="34"/>
  <c r="BV254" i="34" s="1"/>
  <c r="BS295" i="34"/>
  <c r="BV295" i="34" s="1"/>
  <c r="BU91" i="34"/>
  <c r="BT262" i="34"/>
  <c r="BW262" i="34" s="1"/>
  <c r="BT272" i="34"/>
  <c r="BW272" i="34" s="1"/>
  <c r="BS62" i="34"/>
  <c r="BV62" i="34" s="1"/>
  <c r="BS95" i="34"/>
  <c r="BV95" i="34" s="1"/>
  <c r="CE95" i="34" s="1"/>
  <c r="BU56" i="34"/>
  <c r="BX56" i="34" s="1"/>
  <c r="BT190" i="34"/>
  <c r="BW190" i="34" s="1"/>
  <c r="BT43" i="34"/>
  <c r="BT255" i="34"/>
  <c r="BW255" i="34" s="1"/>
  <c r="BT83" i="34"/>
  <c r="BU83" i="34"/>
  <c r="BT144" i="34"/>
  <c r="BS306" i="34"/>
  <c r="BV306" i="34" s="1"/>
  <c r="BU150" i="34"/>
  <c r="BX150" i="34" s="1"/>
  <c r="BS144" i="34"/>
  <c r="BV144" i="34" s="1"/>
  <c r="BU146" i="34"/>
  <c r="BU82" i="34"/>
  <c r="BX82" i="34" s="1"/>
  <c r="BS202" i="34"/>
  <c r="BV202" i="34" s="1"/>
  <c r="BU116" i="34"/>
  <c r="BU95" i="34"/>
  <c r="BU264" i="34"/>
  <c r="BX264" i="34" s="1"/>
  <c r="BT215" i="34"/>
  <c r="BS40" i="34"/>
  <c r="BV40" i="34" s="1"/>
  <c r="BT196" i="34"/>
  <c r="BT121" i="34"/>
  <c r="BW121" i="34" s="1"/>
  <c r="BT291" i="34"/>
  <c r="BW291" i="34" s="1"/>
  <c r="BS83" i="34"/>
  <c r="BS296" i="34"/>
  <c r="BV296" i="34" s="1"/>
  <c r="BU144" i="34"/>
  <c r="BT24" i="34"/>
  <c r="BW24" i="34" s="1"/>
  <c r="BU24" i="34"/>
  <c r="BX24" i="34" s="1"/>
  <c r="BU35" i="34"/>
  <c r="BX35" i="34" s="1"/>
  <c r="BU203" i="34"/>
  <c r="BX203" i="34" s="1"/>
  <c r="BS291" i="34"/>
  <c r="BV291" i="34" s="1"/>
  <c r="BS180" i="34"/>
  <c r="BV180" i="34" s="1"/>
  <c r="BU114" i="34"/>
  <c r="BX114" i="34" s="1"/>
  <c r="BS318" i="34"/>
  <c r="BV318" i="34" s="1"/>
  <c r="BU186" i="34"/>
  <c r="BX186" i="34" s="1"/>
  <c r="BS150" i="34"/>
  <c r="BV150" i="34" s="1"/>
  <c r="BS96" i="34"/>
  <c r="BV96" i="34" s="1"/>
  <c r="BT60" i="34"/>
  <c r="BW60" i="34" s="1"/>
  <c r="BS121" i="34"/>
  <c r="BV121" i="34" s="1"/>
  <c r="BS283" i="34"/>
  <c r="BS168" i="34"/>
  <c r="BV168" i="34" s="1"/>
  <c r="BU40" i="34"/>
  <c r="BS31" i="34"/>
  <c r="BT31" i="34"/>
  <c r="BW31" i="34" s="1"/>
  <c r="BT311" i="34"/>
  <c r="BU283" i="34"/>
  <c r="BS176" i="34"/>
  <c r="BV176" i="34" s="1"/>
  <c r="BU176" i="34"/>
  <c r="BU180" i="34"/>
  <c r="BU21" i="34"/>
  <c r="BT126" i="34"/>
  <c r="BW126" i="34" s="1"/>
  <c r="BS88" i="34"/>
  <c r="BV88" i="34" s="1"/>
  <c r="BS20" i="34"/>
  <c r="BT264" i="34"/>
  <c r="BW264" i="34" s="1"/>
  <c r="BU49" i="34"/>
  <c r="BX49" i="34" s="1"/>
  <c r="BS284" i="34"/>
  <c r="BV284" i="34" s="1"/>
  <c r="BT176" i="34"/>
  <c r="BU234" i="34"/>
  <c r="BX234" i="34" s="1"/>
  <c r="BT267" i="34"/>
  <c r="BW267" i="34" s="1"/>
  <c r="BU84" i="34"/>
  <c r="BX84" i="34" s="1"/>
  <c r="BT188" i="34"/>
  <c r="BW188" i="34" s="1"/>
  <c r="BU286" i="34"/>
  <c r="BX286" i="34" s="1"/>
  <c r="BS286" i="34"/>
  <c r="BV286" i="34" s="1"/>
  <c r="BT286" i="34"/>
  <c r="BW286" i="34" s="1"/>
  <c r="BS271" i="34"/>
  <c r="BV271" i="34" s="1"/>
  <c r="BU88" i="34"/>
  <c r="BX88" i="34" s="1"/>
  <c r="BT151" i="34"/>
  <c r="BW151" i="34" s="1"/>
  <c r="BU211" i="34"/>
  <c r="BX211" i="34" s="1"/>
  <c r="BT160" i="34"/>
  <c r="BW160" i="34" s="1"/>
  <c r="BU160" i="34"/>
  <c r="BX160" i="34" s="1"/>
  <c r="BS160" i="34"/>
  <c r="BV160" i="34" s="1"/>
  <c r="BU158" i="34"/>
  <c r="BX158" i="34" s="1"/>
  <c r="BU92" i="34"/>
  <c r="BX92" i="34" s="1"/>
  <c r="BS80" i="34"/>
  <c r="BV80" i="34" s="1"/>
  <c r="BT80" i="34"/>
  <c r="BW80" i="34" s="1"/>
  <c r="BU259" i="34"/>
  <c r="BX259" i="34" s="1"/>
  <c r="BS228" i="34"/>
  <c r="BV228" i="34" s="1"/>
  <c r="BU11" i="34"/>
  <c r="BX11" i="34" s="1"/>
  <c r="BU295" i="34"/>
  <c r="BT295" i="34"/>
  <c r="BS44" i="34"/>
  <c r="BV44" i="34" s="1"/>
  <c r="BU39" i="34"/>
  <c r="BX39" i="34" s="1"/>
  <c r="BU65" i="34"/>
  <c r="BX65" i="34" s="1"/>
  <c r="BT59" i="34"/>
  <c r="BW59" i="34" s="1"/>
  <c r="BU43" i="34"/>
  <c r="BX43" i="34" s="1"/>
  <c r="BT171" i="34"/>
  <c r="BW171" i="34" s="1"/>
  <c r="BU29" i="34"/>
  <c r="BX29" i="34" s="1"/>
  <c r="BT35" i="34"/>
  <c r="BW35" i="34" s="1"/>
  <c r="BU271" i="34"/>
  <c r="BX271" i="34" s="1"/>
  <c r="BS92" i="34"/>
  <c r="BV92" i="34" s="1"/>
  <c r="BS49" i="34"/>
  <c r="BU291" i="34"/>
  <c r="BU220" i="34"/>
  <c r="BU60" i="34"/>
  <c r="BX60" i="34" s="1"/>
  <c r="BT113" i="34"/>
  <c r="BW113" i="34" s="1"/>
  <c r="BU20" i="34"/>
  <c r="BX20" i="34" s="1"/>
  <c r="BT52" i="34"/>
  <c r="BW52" i="34" s="1"/>
  <c r="BT283" i="34"/>
  <c r="BT36" i="34"/>
  <c r="BW36" i="34" s="1"/>
  <c r="BT143" i="34"/>
  <c r="BW143" i="34" s="1"/>
  <c r="BS220" i="34"/>
  <c r="BV220" i="34" s="1"/>
  <c r="BU227" i="34"/>
  <c r="BS211" i="34"/>
  <c r="BS207" i="34"/>
  <c r="BV207" i="34" s="1"/>
  <c r="BS35" i="34"/>
  <c r="BV35" i="34" s="1"/>
  <c r="BT228" i="34"/>
  <c r="BU228" i="34"/>
  <c r="BT44" i="34"/>
  <c r="BW44" i="34" s="1"/>
  <c r="BT72" i="34"/>
  <c r="BW72" i="34" s="1"/>
  <c r="BU72" i="34"/>
  <c r="BX72" i="34" s="1"/>
  <c r="BS36" i="34"/>
  <c r="BT73" i="34"/>
  <c r="BT259" i="34"/>
  <c r="BW259" i="34" s="1"/>
  <c r="BU121" i="34"/>
  <c r="BS115" i="34"/>
  <c r="BU151" i="34"/>
  <c r="BU115" i="34"/>
  <c r="BU76" i="34"/>
  <c r="BS227" i="34"/>
  <c r="BV227" i="34" s="1"/>
  <c r="BU80" i="34"/>
  <c r="BS275" i="34"/>
  <c r="BT275" i="34"/>
  <c r="BU275" i="34"/>
  <c r="BT316" i="34"/>
  <c r="BW316" i="34" s="1"/>
  <c r="BU178" i="34"/>
  <c r="BX178" i="34" s="1"/>
  <c r="BS330" i="34"/>
  <c r="BV330" i="34" s="1"/>
  <c r="BT115" i="34"/>
  <c r="BW115" i="34" s="1"/>
  <c r="BS24" i="34"/>
  <c r="BV24" i="34" s="1"/>
  <c r="BT12" i="34"/>
  <c r="BW12" i="34" s="1"/>
  <c r="BS30" i="34"/>
  <c r="BU36" i="34"/>
  <c r="BX36" i="34" s="1"/>
  <c r="BT158" i="34"/>
  <c r="BW158" i="34" s="1"/>
  <c r="BS39" i="34"/>
  <c r="BV39" i="34" s="1"/>
  <c r="BU53" i="34"/>
  <c r="BX53" i="34" s="1"/>
  <c r="BU318" i="34"/>
  <c r="BX318" i="34" s="1"/>
  <c r="BU41" i="34"/>
  <c r="BU171" i="34"/>
  <c r="BT271" i="34"/>
  <c r="BS151" i="34"/>
  <c r="BT227" i="34"/>
  <c r="BT41" i="34"/>
  <c r="BS259" i="34"/>
  <c r="BS76" i="34"/>
  <c r="BV76" i="34" s="1"/>
  <c r="BS11" i="34"/>
  <c r="BV11" i="34" s="1"/>
  <c r="BS29" i="34"/>
  <c r="BT202" i="34"/>
  <c r="BW202" i="34" s="1"/>
  <c r="BU34" i="34"/>
  <c r="BX34" i="34" s="1"/>
  <c r="BT307" i="34"/>
  <c r="BU255" i="34"/>
  <c r="BX255" i="34" s="1"/>
  <c r="BS84" i="34"/>
  <c r="BV84" i="34" s="1"/>
  <c r="BU319" i="34"/>
  <c r="BX319" i="34" s="1"/>
  <c r="BT211" i="34"/>
  <c r="BU52" i="34"/>
  <c r="BX52" i="34" s="1"/>
  <c r="BS47" i="34"/>
  <c r="BV47" i="34" s="1"/>
  <c r="BS41" i="34"/>
  <c r="BS171" i="34"/>
  <c r="BT11" i="34"/>
  <c r="BU69" i="34"/>
  <c r="BT69" i="34"/>
  <c r="BT76" i="34"/>
  <c r="BS229" i="34"/>
  <c r="BV229" i="34" s="1"/>
  <c r="BS154" i="34"/>
  <c r="BV154" i="34" s="1"/>
  <c r="BT238" i="34"/>
  <c r="BS314" i="34"/>
  <c r="BV314" i="34" s="1"/>
  <c r="BU202" i="34"/>
  <c r="BX202" i="34" s="1"/>
  <c r="BS186" i="34"/>
  <c r="BV186" i="34" s="1"/>
  <c r="BT84" i="34"/>
  <c r="BW84" i="34" s="1"/>
  <c r="BU311" i="34"/>
  <c r="BS264" i="34"/>
  <c r="BV264" i="34" s="1"/>
  <c r="BT207" i="34"/>
  <c r="BU284" i="34"/>
  <c r="BS135" i="34"/>
  <c r="BU135" i="34"/>
  <c r="BS131" i="34"/>
  <c r="BU131" i="34"/>
  <c r="BS116" i="34"/>
  <c r="BV116" i="34" s="1"/>
  <c r="BS235" i="34"/>
  <c r="BS240" i="34"/>
  <c r="BV240" i="34" s="1"/>
  <c r="BU240" i="34"/>
  <c r="BT131" i="34"/>
  <c r="BT230" i="34"/>
  <c r="BW230" i="34" s="1"/>
  <c r="BT86" i="34"/>
  <c r="BW86" i="34" s="1"/>
  <c r="BU237" i="34"/>
  <c r="BX237" i="34" s="1"/>
  <c r="BU110" i="34"/>
  <c r="BX110" i="34" s="1"/>
  <c r="BT110" i="34"/>
  <c r="BW110" i="34" s="1"/>
  <c r="BU94" i="34"/>
  <c r="BX94" i="34" s="1"/>
  <c r="BU78" i="34"/>
  <c r="BX78" i="34" s="1"/>
  <c r="BT62" i="34"/>
  <c r="BT30" i="34"/>
  <c r="BW30" i="34" s="1"/>
  <c r="BS34" i="34"/>
  <c r="BV34" i="34" s="1"/>
  <c r="BT34" i="34"/>
  <c r="BW34" i="34" s="1"/>
  <c r="BU26" i="34"/>
  <c r="BX26" i="34" s="1"/>
  <c r="BS18" i="34"/>
  <c r="BV18" i="34" s="1"/>
  <c r="BU18" i="34"/>
  <c r="BX18" i="34" s="1"/>
  <c r="BS10" i="34"/>
  <c r="BV10" i="34" s="1"/>
  <c r="BU232" i="34"/>
  <c r="BX232" i="34" s="1"/>
  <c r="BS7" i="34"/>
  <c r="BV7" i="34" s="1"/>
  <c r="BU287" i="34"/>
  <c r="BX287" i="34" s="1"/>
  <c r="BT19" i="34"/>
  <c r="BW19" i="34" s="1"/>
  <c r="BT288" i="34"/>
  <c r="BU288" i="34"/>
  <c r="BS105" i="34"/>
  <c r="BV105" i="34" s="1"/>
  <c r="BT112" i="34"/>
  <c r="BU112" i="34"/>
  <c r="BS236" i="34"/>
  <c r="BV236" i="34" s="1"/>
  <c r="BU236" i="34"/>
  <c r="BU235" i="34"/>
  <c r="BS255" i="34"/>
  <c r="BU274" i="34"/>
  <c r="BX274" i="34" s="1"/>
  <c r="BT58" i="34"/>
  <c r="BW58" i="34" s="1"/>
  <c r="BT50" i="34"/>
  <c r="BW50" i="34" s="1"/>
  <c r="BT321" i="34"/>
  <c r="BW321" i="34" s="1"/>
  <c r="BU257" i="34"/>
  <c r="BX257" i="34" s="1"/>
  <c r="BS194" i="34"/>
  <c r="BV194" i="34" s="1"/>
  <c r="BS178" i="34"/>
  <c r="BV178" i="34" s="1"/>
  <c r="BT178" i="34"/>
  <c r="BW178" i="34" s="1"/>
  <c r="BS146" i="34"/>
  <c r="BV146" i="34" s="1"/>
  <c r="BS114" i="34"/>
  <c r="BV114" i="34" s="1"/>
  <c r="BT114" i="34"/>
  <c r="BW114" i="34" s="1"/>
  <c r="BS82" i="34"/>
  <c r="BV82" i="34" s="1"/>
  <c r="BT82" i="34"/>
  <c r="BW82" i="34" s="1"/>
  <c r="BT191" i="34"/>
  <c r="BW191" i="34" s="1"/>
  <c r="BS192" i="34"/>
  <c r="BV192" i="34" s="1"/>
  <c r="BT200" i="34"/>
  <c r="BW200" i="34" s="1"/>
  <c r="BT175" i="34"/>
  <c r="BW175" i="34" s="1"/>
  <c r="BS85" i="34"/>
  <c r="BV85" i="34" s="1"/>
  <c r="BU85" i="34"/>
  <c r="BX85" i="34" s="1"/>
  <c r="BU254" i="34"/>
  <c r="BX254" i="34" s="1"/>
  <c r="BS243" i="34"/>
  <c r="BV243" i="34" s="1"/>
  <c r="BT33" i="34"/>
  <c r="BT284" i="34"/>
  <c r="BS288" i="34"/>
  <c r="BV288" i="34" s="1"/>
  <c r="BU207" i="34"/>
  <c r="BU105" i="34"/>
  <c r="BT116" i="34"/>
  <c r="BT235" i="34"/>
  <c r="BS224" i="34"/>
  <c r="BV224" i="34" s="1"/>
  <c r="BU224" i="34"/>
  <c r="BS222" i="34"/>
  <c r="BU156" i="34"/>
  <c r="BX156" i="34" s="1"/>
  <c r="BU132" i="34"/>
  <c r="BX132" i="34" s="1"/>
  <c r="BS87" i="34"/>
  <c r="BV87" i="34" s="1"/>
  <c r="BT87" i="34"/>
  <c r="BW87" i="34" s="1"/>
  <c r="BU188" i="34"/>
  <c r="BX188" i="34" s="1"/>
  <c r="BT244" i="34"/>
  <c r="BW244" i="34" s="1"/>
  <c r="BT279" i="34"/>
  <c r="BW279" i="34" s="1"/>
  <c r="BT20" i="34"/>
  <c r="BW20" i="34" s="1"/>
  <c r="BU16" i="34"/>
  <c r="BX16" i="34" s="1"/>
  <c r="BT105" i="34"/>
  <c r="BT135" i="34"/>
  <c r="BS112" i="34"/>
  <c r="BT236" i="34"/>
  <c r="BT240" i="34"/>
  <c r="BS65" i="34"/>
  <c r="BT224" i="34"/>
  <c r="BU270" i="34"/>
  <c r="BX270" i="34" s="1"/>
  <c r="BU87" i="34"/>
  <c r="BX87" i="34" s="1"/>
  <c r="BU175" i="34"/>
  <c r="BS147" i="34"/>
  <c r="BT111" i="34"/>
  <c r="BU9" i="34"/>
  <c r="BU199" i="34"/>
  <c r="BU256" i="34"/>
  <c r="BS19" i="34"/>
  <c r="BU208" i="34"/>
  <c r="BS204" i="34"/>
  <c r="BS104" i="34"/>
  <c r="BT104" i="34"/>
  <c r="BU307" i="34"/>
  <c r="BU303" i="34"/>
  <c r="BS73" i="34"/>
  <c r="BS52" i="34"/>
  <c r="BV52" i="34" s="1"/>
  <c r="BS252" i="34"/>
  <c r="BV252" i="34" s="1"/>
  <c r="BU147" i="34"/>
  <c r="BS107" i="34"/>
  <c r="BU107" i="34"/>
  <c r="BS64" i="34"/>
  <c r="BV64" i="34" s="1"/>
  <c r="BT64" i="34"/>
  <c r="BT320" i="34"/>
  <c r="BU99" i="34"/>
  <c r="BT154" i="34"/>
  <c r="BW154" i="34" s="1"/>
  <c r="BU62" i="34"/>
  <c r="BX62" i="34" s="1"/>
  <c r="BU109" i="34"/>
  <c r="BX109" i="34" s="1"/>
  <c r="BT263" i="34"/>
  <c r="BU272" i="34"/>
  <c r="BS9" i="34"/>
  <c r="BV9" i="34" s="1"/>
  <c r="BT9" i="34"/>
  <c r="BU19" i="34"/>
  <c r="BT96" i="34"/>
  <c r="BT23" i="34"/>
  <c r="BW23" i="34" s="1"/>
  <c r="BT78" i="34"/>
  <c r="BW78" i="34" s="1"/>
  <c r="BS242" i="34"/>
  <c r="BV242" i="34" s="1"/>
  <c r="BS238" i="34"/>
  <c r="BV238" i="34" s="1"/>
  <c r="BT330" i="34"/>
  <c r="BW330" i="34" s="1"/>
  <c r="BT186" i="34"/>
  <c r="BW186" i="34" s="1"/>
  <c r="BS60" i="34"/>
  <c r="BV60" i="34" s="1"/>
  <c r="BT51" i="34"/>
  <c r="BW51" i="34" s="1"/>
  <c r="BU273" i="34"/>
  <c r="BX273" i="34" s="1"/>
  <c r="BU225" i="34"/>
  <c r="BX225" i="34" s="1"/>
  <c r="BU70" i="34"/>
  <c r="BX70" i="34" s="1"/>
  <c r="BT70" i="34"/>
  <c r="BW70" i="34" s="1"/>
  <c r="BS198" i="34"/>
  <c r="BV198" i="34" s="1"/>
  <c r="BU198" i="34"/>
  <c r="BX198" i="34" s="1"/>
  <c r="BU306" i="34"/>
  <c r="BX306" i="34" s="1"/>
  <c r="BS274" i="34"/>
  <c r="BS237" i="34"/>
  <c r="BV237" i="34" s="1"/>
  <c r="BU192" i="34"/>
  <c r="BX192" i="34" s="1"/>
  <c r="BT192" i="34"/>
  <c r="BW192" i="34" s="1"/>
  <c r="BU127" i="34"/>
  <c r="BS132" i="34"/>
  <c r="BV132" i="34" s="1"/>
  <c r="BS267" i="34"/>
  <c r="BV267" i="34" s="1"/>
  <c r="BU223" i="34"/>
  <c r="BX223" i="34" s="1"/>
  <c r="BS319" i="34"/>
  <c r="BS117" i="34"/>
  <c r="BV117" i="34" s="1"/>
  <c r="BS200" i="34"/>
  <c r="BV200" i="34" s="1"/>
  <c r="BU200" i="34"/>
  <c r="BS175" i="34"/>
  <c r="BV175" i="34" s="1"/>
  <c r="BT147" i="34"/>
  <c r="BU111" i="34"/>
  <c r="BU243" i="34"/>
  <c r="BS327" i="34"/>
  <c r="BV327" i="34" s="1"/>
  <c r="BS155" i="34"/>
  <c r="BU299" i="34"/>
  <c r="BT199" i="34"/>
  <c r="BS308" i="34"/>
  <c r="BV308" i="34" s="1"/>
  <c r="BT308" i="34"/>
  <c r="BS256" i="34"/>
  <c r="BV256" i="34" s="1"/>
  <c r="BS208" i="34"/>
  <c r="BV208" i="34" s="1"/>
  <c r="BT208" i="34"/>
  <c r="BS268" i="34"/>
  <c r="BV268" i="34" s="1"/>
  <c r="BT303" i="34"/>
  <c r="BU143" i="34"/>
  <c r="BU315" i="34"/>
  <c r="BT252" i="34"/>
  <c r="BS89" i="34"/>
  <c r="BU64" i="34"/>
  <c r="BU51" i="34"/>
  <c r="BU320" i="34"/>
  <c r="BS179" i="34"/>
  <c r="BV179" i="34" s="1"/>
  <c r="BT179" i="34"/>
  <c r="BU47" i="34"/>
  <c r="BU96" i="34"/>
  <c r="BS26" i="34"/>
  <c r="BU191" i="34"/>
  <c r="BX191" i="34" s="1"/>
  <c r="BT85" i="34"/>
  <c r="BW85" i="34" s="1"/>
  <c r="BT269" i="34"/>
  <c r="BW269" i="34" s="1"/>
  <c r="BU106" i="34"/>
  <c r="BX106" i="34" s="1"/>
  <c r="BS225" i="34"/>
  <c r="BT314" i="34"/>
  <c r="BW314" i="34" s="1"/>
  <c r="BT282" i="34"/>
  <c r="BW282" i="34" s="1"/>
  <c r="BS250" i="34"/>
  <c r="BV250" i="34" s="1"/>
  <c r="BT127" i="34"/>
  <c r="BW127" i="34" s="1"/>
  <c r="BU100" i="34"/>
  <c r="BX100" i="34" s="1"/>
  <c r="BT100" i="34"/>
  <c r="BW100" i="34" s="1"/>
  <c r="BS37" i="34"/>
  <c r="BU23" i="34"/>
  <c r="BX23" i="34" s="1"/>
  <c r="BT79" i="34"/>
  <c r="BW79" i="34" s="1"/>
  <c r="BS55" i="34"/>
  <c r="BS68" i="34"/>
  <c r="BV68" i="34" s="1"/>
  <c r="BU13" i="34"/>
  <c r="BX13" i="34" s="1"/>
  <c r="BU159" i="34"/>
  <c r="BX159" i="34" s="1"/>
  <c r="BS244" i="34"/>
  <c r="BV244" i="34" s="1"/>
  <c r="BU15" i="34"/>
  <c r="BT327" i="34"/>
  <c r="BS272" i="34"/>
  <c r="BV272" i="34" s="1"/>
  <c r="BT243" i="34"/>
  <c r="BS199" i="34"/>
  <c r="BS129" i="34"/>
  <c r="BS99" i="34"/>
  <c r="BZ421" i="34"/>
  <c r="BU67" i="34"/>
  <c r="BS15" i="34"/>
  <c r="BT15" i="34"/>
  <c r="BU316" i="34"/>
  <c r="BT268" i="34"/>
  <c r="BS303" i="34"/>
  <c r="BV303" i="34" s="1"/>
  <c r="BS251" i="34"/>
  <c r="BU251" i="34"/>
  <c r="BU73" i="34"/>
  <c r="BU252" i="34"/>
  <c r="BU89" i="34"/>
  <c r="BS279" i="34"/>
  <c r="BU279" i="34"/>
  <c r="BS216" i="34"/>
  <c r="BV216" i="34" s="1"/>
  <c r="BU216" i="34"/>
  <c r="BU179" i="34"/>
  <c r="BT16" i="34"/>
  <c r="BT315" i="34"/>
  <c r="BS188" i="34"/>
  <c r="BV188" i="34" s="1"/>
  <c r="BU104" i="34"/>
  <c r="BU129" i="34"/>
  <c r="BT265" i="34"/>
  <c r="BW265" i="34" s="1"/>
  <c r="BT250" i="34"/>
  <c r="BW250" i="34" s="1"/>
  <c r="BS297" i="34"/>
  <c r="BV297" i="34" s="1"/>
  <c r="BU262" i="34"/>
  <c r="BX262" i="34" s="1"/>
  <c r="BT274" i="34"/>
  <c r="BW274" i="34" s="1"/>
  <c r="BS270" i="34"/>
  <c r="BV270" i="34" s="1"/>
  <c r="BU209" i="34"/>
  <c r="BX209" i="34" s="1"/>
  <c r="BT298" i="34"/>
  <c r="BW298" i="34" s="1"/>
  <c r="BT254" i="34"/>
  <c r="BW254" i="34" s="1"/>
  <c r="BS233" i="34"/>
  <c r="BV233" i="34" s="1"/>
  <c r="BU233" i="34"/>
  <c r="BX233" i="34" s="1"/>
  <c r="BU226" i="34"/>
  <c r="BX226" i="34" s="1"/>
  <c r="BS106" i="34"/>
  <c r="BV106" i="34" s="1"/>
  <c r="BT318" i="34"/>
  <c r="BS298" i="34"/>
  <c r="BV298" i="34" s="1"/>
  <c r="BU266" i="34"/>
  <c r="BX266" i="34" s="1"/>
  <c r="BT266" i="34"/>
  <c r="BW266" i="34" s="1"/>
  <c r="BT287" i="34"/>
  <c r="BW287" i="34" s="1"/>
  <c r="BU222" i="34"/>
  <c r="BX222" i="34" s="1"/>
  <c r="BT99" i="34"/>
  <c r="BS53" i="34"/>
  <c r="BT155" i="34"/>
  <c r="BW155" i="34" s="1"/>
  <c r="BS312" i="34"/>
  <c r="BV312" i="34" s="1"/>
  <c r="BU244" i="34"/>
  <c r="BS59" i="34"/>
  <c r="BU59" i="34"/>
  <c r="BS263" i="34"/>
  <c r="BU263" i="34"/>
  <c r="BS111" i="34"/>
  <c r="BV111" i="34" s="1"/>
  <c r="BU327" i="34"/>
  <c r="BU155" i="34"/>
  <c r="BU33" i="34"/>
  <c r="BU308" i="34"/>
  <c r="BT256" i="34"/>
  <c r="BT92" i="34"/>
  <c r="BU204" i="34"/>
  <c r="BT204" i="34"/>
  <c r="BS67" i="34"/>
  <c r="BT67" i="34"/>
  <c r="BS316" i="34"/>
  <c r="BV316" i="34" s="1"/>
  <c r="BU268" i="34"/>
  <c r="BS33" i="34"/>
  <c r="BS307" i="34"/>
  <c r="BS299" i="34"/>
  <c r="BT299" i="34"/>
  <c r="BS143" i="34"/>
  <c r="BS315" i="34"/>
  <c r="BT89" i="34"/>
  <c r="BS113" i="34"/>
  <c r="BV113" i="34" s="1"/>
  <c r="BU113" i="34"/>
  <c r="BS51" i="34"/>
  <c r="BS320" i="34"/>
  <c r="BV320" i="34" s="1"/>
  <c r="BT216" i="34"/>
  <c r="BT47" i="34"/>
  <c r="BS16" i="34"/>
  <c r="BV16" i="34" s="1"/>
  <c r="BT107" i="34"/>
  <c r="BT129" i="34"/>
  <c r="BS329" i="34"/>
  <c r="BV329" i="34" s="1"/>
  <c r="BT28" i="34"/>
  <c r="BU71" i="34"/>
  <c r="BT109" i="34"/>
  <c r="BU45" i="34"/>
  <c r="BU324" i="34"/>
  <c r="BU167" i="34"/>
  <c r="BS12" i="34"/>
  <c r="BU12" i="34"/>
  <c r="BS119" i="34"/>
  <c r="BT119" i="34"/>
  <c r="BU119" i="34"/>
  <c r="BS223" i="34"/>
  <c r="BV223" i="34" s="1"/>
  <c r="BT280" i="34"/>
  <c r="BT324" i="34"/>
  <c r="BT53" i="34"/>
  <c r="BS172" i="34"/>
  <c r="BV172" i="34" s="1"/>
  <c r="BS101" i="34"/>
  <c r="BT117" i="34"/>
  <c r="BU46" i="34"/>
  <c r="BX46" i="34" s="1"/>
  <c r="BT162" i="34"/>
  <c r="BW162" i="34" s="1"/>
  <c r="BT74" i="34"/>
  <c r="BW74" i="34" s="1"/>
  <c r="BT326" i="34"/>
  <c r="BW326" i="34" s="1"/>
  <c r="BU297" i="34"/>
  <c r="BX297" i="34" s="1"/>
  <c r="BS262" i="34"/>
  <c r="BV262" i="34" s="1"/>
  <c r="BU242" i="34"/>
  <c r="BX242" i="34" s="1"/>
  <c r="BS266" i="34"/>
  <c r="BV266" i="34" s="1"/>
  <c r="BU126" i="34"/>
  <c r="BX126" i="34" s="1"/>
  <c r="BT118" i="34"/>
  <c r="BW118" i="34" s="1"/>
  <c r="BT122" i="34"/>
  <c r="BW122" i="34" s="1"/>
  <c r="BT229" i="34"/>
  <c r="BW229" i="34" s="1"/>
  <c r="BU98" i="34"/>
  <c r="BX98" i="34" s="1"/>
  <c r="BT10" i="34"/>
  <c r="BT237" i="34"/>
  <c r="BU30" i="34"/>
  <c r="BX30" i="34" s="1"/>
  <c r="BT222" i="34"/>
  <c r="BW222" i="34" s="1"/>
  <c r="BT156" i="34"/>
  <c r="BS109" i="34"/>
  <c r="BV109" i="34" s="1"/>
  <c r="BS45" i="34"/>
  <c r="BT7" i="34"/>
  <c r="BU267" i="34"/>
  <c r="BU44" i="34"/>
  <c r="BT232" i="34"/>
  <c r="BU292" i="34"/>
  <c r="BU68" i="34"/>
  <c r="BU219" i="34"/>
  <c r="BS23" i="34"/>
  <c r="BU125" i="34"/>
  <c r="BS287" i="34"/>
  <c r="BV287" i="34" s="1"/>
  <c r="BS280" i="34"/>
  <c r="BV280" i="34" s="1"/>
  <c r="BU117" i="34"/>
  <c r="BS100" i="34"/>
  <c r="BV100" i="34" s="1"/>
  <c r="BS292" i="34"/>
  <c r="BV292" i="34" s="1"/>
  <c r="BT292" i="34"/>
  <c r="BT172" i="34"/>
  <c r="BT101" i="34"/>
  <c r="BT103" i="34"/>
  <c r="BU103" i="34"/>
  <c r="BT13" i="34"/>
  <c r="BU201" i="34"/>
  <c r="BX201" i="34" s="1"/>
  <c r="BU229" i="34"/>
  <c r="BX229" i="34" s="1"/>
  <c r="BS122" i="34"/>
  <c r="BV122" i="34" s="1"/>
  <c r="BU321" i="34"/>
  <c r="BX321" i="34" s="1"/>
  <c r="BU14" i="34"/>
  <c r="BX14" i="34" s="1"/>
  <c r="BT132" i="34"/>
  <c r="BT184" i="34"/>
  <c r="BW184" i="34" s="1"/>
  <c r="BU55" i="34"/>
  <c r="BU172" i="34"/>
  <c r="BT71" i="34"/>
  <c r="BU260" i="34"/>
  <c r="BT223" i="34"/>
  <c r="BS167" i="34"/>
  <c r="BV167" i="34" s="1"/>
  <c r="BS184" i="34"/>
  <c r="BV184" i="34" s="1"/>
  <c r="BT125" i="34"/>
  <c r="BT68" i="34"/>
  <c r="BS219" i="34"/>
  <c r="BV219" i="34" s="1"/>
  <c r="BT219" i="34"/>
  <c r="BU63" i="34"/>
  <c r="BS260" i="34"/>
  <c r="BV260" i="34" s="1"/>
  <c r="BU331" i="34"/>
  <c r="BT55" i="34"/>
  <c r="BU101" i="34"/>
  <c r="BS103" i="34"/>
  <c r="BV103" i="34" s="1"/>
  <c r="BU312" i="34"/>
  <c r="BS125" i="34"/>
  <c r="BS265" i="34"/>
  <c r="BV265" i="34" s="1"/>
  <c r="BS185" i="34"/>
  <c r="BV185" i="34" s="1"/>
  <c r="BT185" i="34"/>
  <c r="BW185" i="34" s="1"/>
  <c r="BU330" i="34"/>
  <c r="BX330" i="34" s="1"/>
  <c r="BU298" i="34"/>
  <c r="BX298" i="34" s="1"/>
  <c r="BS110" i="34"/>
  <c r="BU10" i="34"/>
  <c r="BT225" i="34"/>
  <c r="BS50" i="34"/>
  <c r="BV50" i="34" s="1"/>
  <c r="BS282" i="34"/>
  <c r="BV282" i="34" s="1"/>
  <c r="BS232" i="34"/>
  <c r="BV232" i="34" s="1"/>
  <c r="BS28" i="34"/>
  <c r="BV28" i="34" s="1"/>
  <c r="BS71" i="34"/>
  <c r="BU28" i="34"/>
  <c r="BT167" i="34"/>
  <c r="BT37" i="34"/>
  <c r="BS79" i="34"/>
  <c r="BU79" i="34"/>
  <c r="BU37" i="34"/>
  <c r="BT260" i="34"/>
  <c r="BT319" i="34"/>
  <c r="BS191" i="34"/>
  <c r="BV191" i="34" s="1"/>
  <c r="BT45" i="34"/>
  <c r="BU280" i="34"/>
  <c r="BT39" i="34"/>
  <c r="BS63" i="34"/>
  <c r="BS127" i="34"/>
  <c r="BV127" i="34" s="1"/>
  <c r="BS13" i="34"/>
  <c r="BU184" i="34"/>
  <c r="BS156" i="34"/>
  <c r="BV156" i="34" s="1"/>
  <c r="BS331" i="34"/>
  <c r="BT331" i="34"/>
  <c r="BS324" i="34"/>
  <c r="BV324" i="34" s="1"/>
  <c r="BT63" i="34"/>
  <c r="BT312" i="34"/>
  <c r="BS159" i="34"/>
  <c r="BV159" i="34" s="1"/>
  <c r="BT159" i="34"/>
  <c r="BU7" i="34"/>
  <c r="BS309" i="34"/>
  <c r="BV309" i="34" s="1"/>
  <c r="BU309" i="34"/>
  <c r="BS277" i="34"/>
  <c r="BV277" i="34" s="1"/>
  <c r="BU277" i="34"/>
  <c r="BS245" i="34"/>
  <c r="BV245" i="34" s="1"/>
  <c r="BU245" i="34"/>
  <c r="BU165" i="34"/>
  <c r="BS149" i="34"/>
  <c r="BU149" i="34"/>
  <c r="BT133" i="34"/>
  <c r="BU322" i="34"/>
  <c r="BU249" i="34"/>
  <c r="BS226" i="34"/>
  <c r="BV226" i="34" s="1"/>
  <c r="BU210" i="34"/>
  <c r="BS170" i="34"/>
  <c r="BU138" i="34"/>
  <c r="BS74" i="34"/>
  <c r="BV74" i="34" s="1"/>
  <c r="BU206" i="34"/>
  <c r="BU218" i="34"/>
  <c r="BU38" i="34"/>
  <c r="BS177" i="34"/>
  <c r="BS161" i="34"/>
  <c r="BT161" i="34"/>
  <c r="BU161" i="34"/>
  <c r="BS145" i="34"/>
  <c r="BZ25" i="34"/>
  <c r="BT246" i="34"/>
  <c r="BW246" i="34" s="1"/>
  <c r="BU230" i="34"/>
  <c r="BT293" i="34"/>
  <c r="BS290" i="34"/>
  <c r="BV290" i="34" s="1"/>
  <c r="BU162" i="34"/>
  <c r="BS130" i="34"/>
  <c r="BS98" i="34"/>
  <c r="BV98" i="34" s="1"/>
  <c r="BU305" i="34"/>
  <c r="BT302" i="34"/>
  <c r="BS301" i="34"/>
  <c r="BV301" i="34" s="1"/>
  <c r="BU205" i="34"/>
  <c r="BU189" i="34"/>
  <c r="BS118" i="34"/>
  <c r="BV118" i="34" s="1"/>
  <c r="BS86" i="34"/>
  <c r="BV86" i="34" s="1"/>
  <c r="BS54" i="34"/>
  <c r="BV54" i="34" s="1"/>
  <c r="BU173" i="34"/>
  <c r="BS157" i="34"/>
  <c r="BS137" i="34"/>
  <c r="BT217" i="34"/>
  <c r="BU313" i="34"/>
  <c r="BS210" i="34"/>
  <c r="BV210" i="34" s="1"/>
  <c r="BU90" i="34"/>
  <c r="BT305" i="34"/>
  <c r="BS193" i="34"/>
  <c r="BV193" i="34" s="1"/>
  <c r="BS221" i="34"/>
  <c r="BV221" i="34" s="1"/>
  <c r="BT22" i="34"/>
  <c r="BT153" i="34"/>
  <c r="BT206" i="34"/>
  <c r="BT106" i="34"/>
  <c r="BT325" i="34"/>
  <c r="BT310" i="34"/>
  <c r="BU185" i="34"/>
  <c r="BT138" i="34"/>
  <c r="BS209" i="34"/>
  <c r="BV209" i="34" s="1"/>
  <c r="BU238" i="34"/>
  <c r="BS317" i="34"/>
  <c r="BV317" i="34" s="1"/>
  <c r="BT317" i="34"/>
  <c r="BU285" i="34"/>
  <c r="BS165" i="34"/>
  <c r="BS133" i="34"/>
  <c r="BU133" i="34"/>
  <c r="BT233" i="34"/>
  <c r="BT170" i="34"/>
  <c r="BU74" i="34"/>
  <c r="BT18" i="34"/>
  <c r="BS234" i="34"/>
  <c r="BV234" i="34" s="1"/>
  <c r="BT177" i="34"/>
  <c r="BU177" i="34"/>
  <c r="BS322" i="34"/>
  <c r="BV322" i="34" s="1"/>
  <c r="BS293" i="34"/>
  <c r="BV293" i="34" s="1"/>
  <c r="BU293" i="34"/>
  <c r="BS261" i="34"/>
  <c r="BV261" i="34" s="1"/>
  <c r="BU261" i="34"/>
  <c r="BS258" i="34"/>
  <c r="BS197" i="34"/>
  <c r="BV197" i="34" s="1"/>
  <c r="BT197" i="34"/>
  <c r="BU130" i="34"/>
  <c r="BS66" i="34"/>
  <c r="BV66" i="34" s="1"/>
  <c r="BS321" i="34"/>
  <c r="BV321" i="34" s="1"/>
  <c r="BS257" i="34"/>
  <c r="BV257" i="34" s="1"/>
  <c r="BT301" i="34"/>
  <c r="BU269" i="34"/>
  <c r="BS205" i="34"/>
  <c r="BV205" i="34" s="1"/>
  <c r="BS189" i="34"/>
  <c r="BV189" i="34" s="1"/>
  <c r="BU118" i="34"/>
  <c r="BU102" i="34"/>
  <c r="BU86" i="34"/>
  <c r="BU157" i="34"/>
  <c r="BS141" i="34"/>
  <c r="BT141" i="34"/>
  <c r="BT137" i="34"/>
  <c r="BT198" i="34"/>
  <c r="BU326" i="34"/>
  <c r="BT313" i="34"/>
  <c r="BW313" i="34" s="1"/>
  <c r="BS294" i="34"/>
  <c r="BV294" i="34" s="1"/>
  <c r="BS213" i="34"/>
  <c r="BV213" i="34" s="1"/>
  <c r="BT90" i="34"/>
  <c r="BS58" i="34"/>
  <c r="BV58" i="34" s="1"/>
  <c r="BT42" i="34"/>
  <c r="BU221" i="34"/>
  <c r="BT6" i="34"/>
  <c r="BU169" i="34"/>
  <c r="BT306" i="34"/>
  <c r="BT146" i="34"/>
  <c r="BT38" i="34"/>
  <c r="BT201" i="34"/>
  <c r="BT322" i="34"/>
  <c r="BT309" i="34"/>
  <c r="BT277" i="34"/>
  <c r="BU317" i="34"/>
  <c r="BS253" i="34"/>
  <c r="BV253" i="34" s="1"/>
  <c r="BT253" i="34"/>
  <c r="BT165" i="34"/>
  <c r="BT149" i="34"/>
  <c r="BT249" i="34"/>
  <c r="BU170" i="34"/>
  <c r="BS273" i="34"/>
  <c r="BV273" i="34" s="1"/>
  <c r="BU145" i="34"/>
  <c r="BS153" i="34"/>
  <c r="BT234" i="34"/>
  <c r="BT294" i="34"/>
  <c r="BT290" i="34"/>
  <c r="BS281" i="34"/>
  <c r="BV281" i="34" s="1"/>
  <c r="BS325" i="34"/>
  <c r="BT258" i="34"/>
  <c r="BU197" i="34"/>
  <c r="BT181" i="34"/>
  <c r="BT98" i="34"/>
  <c r="BU66" i="34"/>
  <c r="BU50" i="34"/>
  <c r="BS302" i="34"/>
  <c r="BV302" i="34" s="1"/>
  <c r="BU193" i="34"/>
  <c r="BU301" i="34"/>
  <c r="BS269" i="34"/>
  <c r="BV269" i="34" s="1"/>
  <c r="BT102" i="34"/>
  <c r="BU54" i="34"/>
  <c r="BT14" i="34"/>
  <c r="BS173" i="34"/>
  <c r="BT173" i="34"/>
  <c r="BU137" i="34"/>
  <c r="BT281" i="34"/>
  <c r="BU329" i="34"/>
  <c r="BS326" i="34"/>
  <c r="BV326" i="34" s="1"/>
  <c r="BU294" i="34"/>
  <c r="BS217" i="34"/>
  <c r="BV217" i="34" s="1"/>
  <c r="BU213" i="34"/>
  <c r="BT210" i="34"/>
  <c r="BU154" i="34"/>
  <c r="BS42" i="34"/>
  <c r="BV42" i="34" s="1"/>
  <c r="BS305" i="34"/>
  <c r="BV305" i="34" s="1"/>
  <c r="BS241" i="34"/>
  <c r="BV241" i="34" s="1"/>
  <c r="BT241" i="34"/>
  <c r="BT221" i="34"/>
  <c r="BT218" i="34"/>
  <c r="BS22" i="34"/>
  <c r="BV22" i="34" s="1"/>
  <c r="BT285" i="34"/>
  <c r="BT242" i="34"/>
  <c r="BT194" i="34"/>
  <c r="BT94" i="34"/>
  <c r="BT26" i="34"/>
  <c r="BT297" i="34"/>
  <c r="BU265" i="34"/>
  <c r="BT214" i="34"/>
  <c r="BS201" i="34"/>
  <c r="BV201" i="34" s="1"/>
  <c r="BT245" i="34"/>
  <c r="BS289" i="34"/>
  <c r="BV289" i="34" s="1"/>
  <c r="BT289" i="34"/>
  <c r="BS285" i="34"/>
  <c r="BV285" i="34" s="1"/>
  <c r="BU253" i="34"/>
  <c r="BS249" i="34"/>
  <c r="BV249" i="34" s="1"/>
  <c r="BT226" i="34"/>
  <c r="BS138" i="34"/>
  <c r="BV138" i="34" s="1"/>
  <c r="BT130" i="34"/>
  <c r="BT66" i="34"/>
  <c r="BT273" i="34"/>
  <c r="BS206" i="34"/>
  <c r="BV206" i="34" s="1"/>
  <c r="BS38" i="34"/>
  <c r="BV38" i="34" s="1"/>
  <c r="BT145" i="34"/>
  <c r="BU153" i="34"/>
  <c r="BU281" i="34"/>
  <c r="BS230" i="34"/>
  <c r="BV230" i="34" s="1"/>
  <c r="BU325" i="34"/>
  <c r="BU290" i="34"/>
  <c r="BT261" i="34"/>
  <c r="BU258" i="34"/>
  <c r="BS181" i="34"/>
  <c r="BV181" i="34" s="1"/>
  <c r="BU181" i="34"/>
  <c r="BS162" i="34"/>
  <c r="BV162" i="34" s="1"/>
  <c r="BU302" i="34"/>
  <c r="BU241" i="34"/>
  <c r="BU314" i="34"/>
  <c r="BU282" i="34"/>
  <c r="BU250" i="34"/>
  <c r="BT205" i="34"/>
  <c r="BT189" i="34"/>
  <c r="BS102" i="34"/>
  <c r="BV102" i="34" s="1"/>
  <c r="BS70" i="34"/>
  <c r="BV70" i="34" s="1"/>
  <c r="BT54" i="34"/>
  <c r="BT157" i="34"/>
  <c r="BU141" i="34"/>
  <c r="BT46" i="34"/>
  <c r="BT329" i="34"/>
  <c r="BS313" i="34"/>
  <c r="BV313" i="34" s="1"/>
  <c r="BU217" i="34"/>
  <c r="BT213" i="34"/>
  <c r="BU122" i="34"/>
  <c r="BS90" i="34"/>
  <c r="BV90" i="34" s="1"/>
  <c r="BU58" i="34"/>
  <c r="BU42" i="34"/>
  <c r="BU289" i="34"/>
  <c r="BT193" i="34"/>
  <c r="BS218" i="34"/>
  <c r="BV218" i="34" s="1"/>
  <c r="BS46" i="34"/>
  <c r="BU22" i="34"/>
  <c r="BS6" i="34"/>
  <c r="BV6" i="34" s="1"/>
  <c r="BS169" i="34"/>
  <c r="BT169" i="34"/>
  <c r="BT209" i="34"/>
  <c r="BT257" i="34"/>
  <c r="BT270" i="34"/>
  <c r="BZ97" i="34" l="1"/>
  <c r="BZ166" i="34"/>
  <c r="CC166" i="34" s="1"/>
  <c r="BY190" i="34"/>
  <c r="CB190" i="34" s="1"/>
  <c r="BZ128" i="34"/>
  <c r="CC128" i="34" s="1"/>
  <c r="BX314" i="34"/>
  <c r="CG314" i="34" s="1"/>
  <c r="BW26" i="34"/>
  <c r="CF26" i="34" s="1"/>
  <c r="BW285" i="34"/>
  <c r="CF285" i="34" s="1"/>
  <c r="BX54" i="34"/>
  <c r="CG54" i="34" s="1"/>
  <c r="BX301" i="34"/>
  <c r="CG301" i="34" s="1"/>
  <c r="BX317" i="34"/>
  <c r="CG317" i="34" s="1"/>
  <c r="BW325" i="34"/>
  <c r="CF325" i="34" s="1"/>
  <c r="BX322" i="34"/>
  <c r="CG322" i="34" s="1"/>
  <c r="BX245" i="34"/>
  <c r="CG245" i="34" s="1"/>
  <c r="BX7" i="34"/>
  <c r="CG7" i="34" s="1"/>
  <c r="BX280" i="34"/>
  <c r="CG280" i="34" s="1"/>
  <c r="BW37" i="34"/>
  <c r="CF37" i="34" s="1"/>
  <c r="BV71" i="34"/>
  <c r="CE71" i="34" s="1"/>
  <c r="BX101" i="34"/>
  <c r="CG101" i="34" s="1"/>
  <c r="BW68" i="34"/>
  <c r="CF68" i="34" s="1"/>
  <c r="BW223" i="34"/>
  <c r="CF223" i="34" s="1"/>
  <c r="BX55" i="34"/>
  <c r="CG55" i="34" s="1"/>
  <c r="BW13" i="34"/>
  <c r="CF13" i="34" s="1"/>
  <c r="BW101" i="34"/>
  <c r="CF101" i="34" s="1"/>
  <c r="BX125" i="34"/>
  <c r="CG125" i="34" s="1"/>
  <c r="BX292" i="34"/>
  <c r="CG292" i="34" s="1"/>
  <c r="BW7" i="34"/>
  <c r="CF7" i="34" s="1"/>
  <c r="BX73" i="34"/>
  <c r="CG73" i="34" s="1"/>
  <c r="BX67" i="34"/>
  <c r="CG67" i="34" s="1"/>
  <c r="BV129" i="34"/>
  <c r="CE129" i="34" s="1"/>
  <c r="BV55" i="34"/>
  <c r="CE55" i="34" s="1"/>
  <c r="BX299" i="34"/>
  <c r="CG299" i="34" s="1"/>
  <c r="BW64" i="34"/>
  <c r="CF64" i="34" s="1"/>
  <c r="BX147" i="34"/>
  <c r="CG147" i="34" s="1"/>
  <c r="BX303" i="34"/>
  <c r="CG303" i="34" s="1"/>
  <c r="BV204" i="34"/>
  <c r="CE204" i="34" s="1"/>
  <c r="BX256" i="34"/>
  <c r="CG256" i="34" s="1"/>
  <c r="BV147" i="34"/>
  <c r="CE147" i="34" s="1"/>
  <c r="BW224" i="34"/>
  <c r="CF224" i="34" s="1"/>
  <c r="BW236" i="34"/>
  <c r="CF236" i="34" s="1"/>
  <c r="BX236" i="34"/>
  <c r="CG236" i="34" s="1"/>
  <c r="BW288" i="34"/>
  <c r="CF288" i="34" s="1"/>
  <c r="BV235" i="34"/>
  <c r="CE235" i="34" s="1"/>
  <c r="BX135" i="34"/>
  <c r="CG135" i="34" s="1"/>
  <c r="BX69" i="34"/>
  <c r="CG69" i="34" s="1"/>
  <c r="BV41" i="34"/>
  <c r="CE41" i="34" s="1"/>
  <c r="BW307" i="34"/>
  <c r="CF307" i="34" s="1"/>
  <c r="BV151" i="34"/>
  <c r="CE151" i="34" s="1"/>
  <c r="BX115" i="34"/>
  <c r="CG115" i="34" s="1"/>
  <c r="BX291" i="34"/>
  <c r="CG291" i="34" s="1"/>
  <c r="BW295" i="34"/>
  <c r="CF295" i="34" s="1"/>
  <c r="BX180" i="34"/>
  <c r="CG180" i="34" s="1"/>
  <c r="BW196" i="34"/>
  <c r="CF196" i="34" s="1"/>
  <c r="BX95" i="34"/>
  <c r="CG95" i="34" s="1"/>
  <c r="BX212" i="34"/>
  <c r="CG212" i="34" s="1"/>
  <c r="BX304" i="34"/>
  <c r="CG304" i="34" s="1"/>
  <c r="BW183" i="34"/>
  <c r="CF183" i="34" s="1"/>
  <c r="BW124" i="34"/>
  <c r="CF124" i="34" s="1"/>
  <c r="BX152" i="34"/>
  <c r="CG152" i="34" s="1"/>
  <c r="BW278" i="34"/>
  <c r="CF278" i="34" s="1"/>
  <c r="BV128" i="34"/>
  <c r="CE128" i="34" s="1"/>
  <c r="BW273" i="34"/>
  <c r="CF273" i="34" s="1"/>
  <c r="BW214" i="34"/>
  <c r="CF214" i="34" s="1"/>
  <c r="BW210" i="34"/>
  <c r="CF210" i="34" s="1"/>
  <c r="BX137" i="34"/>
  <c r="CG137" i="34" s="1"/>
  <c r="BV173" i="34"/>
  <c r="CE173" i="34" s="1"/>
  <c r="BW98" i="34"/>
  <c r="CF98" i="34" s="1"/>
  <c r="BW198" i="34"/>
  <c r="CF198" i="34" s="1"/>
  <c r="BW301" i="34"/>
  <c r="CF301" i="34" s="1"/>
  <c r="BX74" i="34"/>
  <c r="CG74" i="34" s="1"/>
  <c r="BW169" i="34"/>
  <c r="CF169" i="34" s="1"/>
  <c r="BV46" i="34"/>
  <c r="CE46" i="34" s="1"/>
  <c r="BX58" i="34"/>
  <c r="CG58" i="34" s="1"/>
  <c r="BX258" i="34"/>
  <c r="CG258" i="34" s="1"/>
  <c r="BX153" i="34"/>
  <c r="CG153" i="34" s="1"/>
  <c r="BX213" i="34"/>
  <c r="CG213" i="34" s="1"/>
  <c r="BX329" i="34"/>
  <c r="CG329" i="34" s="1"/>
  <c r="BW253" i="34"/>
  <c r="CF253" i="34" s="1"/>
  <c r="BW277" i="34"/>
  <c r="CF277" i="34" s="1"/>
  <c r="BW38" i="34"/>
  <c r="CF38" i="34" s="1"/>
  <c r="BW90" i="34"/>
  <c r="CF90" i="34" s="1"/>
  <c r="BX118" i="34"/>
  <c r="CG118" i="34" s="1"/>
  <c r="BX130" i="34"/>
  <c r="CG130" i="34" s="1"/>
  <c r="BV258" i="34"/>
  <c r="CE258" i="34" s="1"/>
  <c r="BX293" i="34"/>
  <c r="CG293" i="34" s="1"/>
  <c r="BW170" i="34"/>
  <c r="CF170" i="34" s="1"/>
  <c r="BV165" i="34"/>
  <c r="CE165" i="34" s="1"/>
  <c r="BX238" i="34"/>
  <c r="CG238" i="34" s="1"/>
  <c r="BX185" i="34"/>
  <c r="CG185" i="34" s="1"/>
  <c r="BW206" i="34"/>
  <c r="CF206" i="34" s="1"/>
  <c r="BX90" i="34"/>
  <c r="CG90" i="34" s="1"/>
  <c r="BW217" i="34"/>
  <c r="CF217" i="34" s="1"/>
  <c r="BV157" i="34"/>
  <c r="CE157" i="34" s="1"/>
  <c r="BX189" i="34"/>
  <c r="CG189" i="34" s="1"/>
  <c r="BX305" i="34"/>
  <c r="CG305" i="34" s="1"/>
  <c r="BW331" i="34"/>
  <c r="CF331" i="34" s="1"/>
  <c r="BV13" i="34"/>
  <c r="CE13" i="34" s="1"/>
  <c r="BX79" i="34"/>
  <c r="CG79" i="34" s="1"/>
  <c r="BX10" i="34"/>
  <c r="CG10" i="34" s="1"/>
  <c r="BX312" i="34"/>
  <c r="CG312" i="34" s="1"/>
  <c r="BW117" i="34"/>
  <c r="CF117" i="34" s="1"/>
  <c r="BW324" i="34"/>
  <c r="CF324" i="34" s="1"/>
  <c r="BW119" i="34"/>
  <c r="CF119" i="34" s="1"/>
  <c r="BX71" i="34"/>
  <c r="CG71" i="34" s="1"/>
  <c r="BW47" i="34"/>
  <c r="CF47" i="34" s="1"/>
  <c r="BV51" i="34"/>
  <c r="CE51" i="34" s="1"/>
  <c r="BV315" i="34"/>
  <c r="CE315" i="34" s="1"/>
  <c r="BV299" i="34"/>
  <c r="CE299" i="34" s="1"/>
  <c r="BX204" i="34"/>
  <c r="CG204" i="34" s="1"/>
  <c r="BW92" i="34"/>
  <c r="CF92" i="34" s="1"/>
  <c r="BX129" i="34"/>
  <c r="CG129" i="34" s="1"/>
  <c r="BW16" i="34"/>
  <c r="CF16" i="34" s="1"/>
  <c r="BV251" i="34"/>
  <c r="CE251" i="34" s="1"/>
  <c r="BW15" i="34"/>
  <c r="CF15" i="34" s="1"/>
  <c r="BW327" i="34"/>
  <c r="CF327" i="34" s="1"/>
  <c r="BX64" i="34"/>
  <c r="CG64" i="34" s="1"/>
  <c r="BW270" i="34"/>
  <c r="CF270" i="34" s="1"/>
  <c r="BV169" i="34"/>
  <c r="CE169" i="34" s="1"/>
  <c r="BX289" i="34"/>
  <c r="CG289" i="34" s="1"/>
  <c r="BX141" i="34"/>
  <c r="CG141" i="34" s="1"/>
  <c r="BW189" i="34"/>
  <c r="CF189" i="34" s="1"/>
  <c r="BX282" i="34"/>
  <c r="CG282" i="34" s="1"/>
  <c r="BW261" i="34"/>
  <c r="CF261" i="34" s="1"/>
  <c r="BX281" i="34"/>
  <c r="CG281" i="34" s="1"/>
  <c r="BW145" i="34"/>
  <c r="CF145" i="34" s="1"/>
  <c r="BW66" i="34"/>
  <c r="CF66" i="34" s="1"/>
  <c r="BX253" i="34"/>
  <c r="CG253" i="34" s="1"/>
  <c r="BW245" i="34"/>
  <c r="CF245" i="34" s="1"/>
  <c r="BW297" i="34"/>
  <c r="CF297" i="34" s="1"/>
  <c r="BW242" i="34"/>
  <c r="CF242" i="34" s="1"/>
  <c r="BW221" i="34"/>
  <c r="CF221" i="34" s="1"/>
  <c r="BW14" i="34"/>
  <c r="CF14" i="34" s="1"/>
  <c r="BX197" i="34"/>
  <c r="CG197" i="34" s="1"/>
  <c r="BW290" i="34"/>
  <c r="CF290" i="34" s="1"/>
  <c r="BW249" i="34"/>
  <c r="CF249" i="34" s="1"/>
  <c r="BW309" i="34"/>
  <c r="CF309" i="34" s="1"/>
  <c r="BW146" i="34"/>
  <c r="CF146" i="34" s="1"/>
  <c r="BW6" i="34"/>
  <c r="CF6" i="34" s="1"/>
  <c r="BX221" i="34"/>
  <c r="CG221" i="34" s="1"/>
  <c r="BW137" i="34"/>
  <c r="CF137" i="34" s="1"/>
  <c r="BX261" i="34"/>
  <c r="CG261" i="34" s="1"/>
  <c r="BW177" i="34"/>
  <c r="CF177" i="34" s="1"/>
  <c r="BW233" i="34"/>
  <c r="CF233" i="34" s="1"/>
  <c r="BX285" i="34"/>
  <c r="CG285" i="34" s="1"/>
  <c r="BW310" i="34"/>
  <c r="CF310" i="34" s="1"/>
  <c r="BW153" i="34"/>
  <c r="CF153" i="34" s="1"/>
  <c r="BW305" i="34"/>
  <c r="CF305" i="34" s="1"/>
  <c r="BV137" i="34"/>
  <c r="CE137" i="34" s="1"/>
  <c r="BX173" i="34"/>
  <c r="CG173" i="34" s="1"/>
  <c r="BX205" i="34"/>
  <c r="CG205" i="34" s="1"/>
  <c r="BV130" i="34"/>
  <c r="CE130" i="34" s="1"/>
  <c r="BW293" i="34"/>
  <c r="CF293" i="34" s="1"/>
  <c r="BV177" i="34"/>
  <c r="CE177" i="34" s="1"/>
  <c r="BX218" i="34"/>
  <c r="CG218" i="34" s="1"/>
  <c r="BX138" i="34"/>
  <c r="CG138" i="34" s="1"/>
  <c r="BX249" i="34"/>
  <c r="CG249" i="34" s="1"/>
  <c r="BX149" i="34"/>
  <c r="CG149" i="34" s="1"/>
  <c r="BW312" i="34"/>
  <c r="CF312" i="34" s="1"/>
  <c r="BV331" i="34"/>
  <c r="CE331" i="34" s="1"/>
  <c r="BW319" i="34"/>
  <c r="CF319" i="34" s="1"/>
  <c r="BV79" i="34"/>
  <c r="CE79" i="34" s="1"/>
  <c r="BX28" i="34"/>
  <c r="CG28" i="34" s="1"/>
  <c r="BV110" i="34"/>
  <c r="CE110" i="34" s="1"/>
  <c r="BX331" i="34"/>
  <c r="CG331" i="34" s="1"/>
  <c r="BX172" i="34"/>
  <c r="CG172" i="34" s="1"/>
  <c r="BW132" i="34"/>
  <c r="CF132" i="34" s="1"/>
  <c r="BW103" i="34"/>
  <c r="CF103" i="34" s="1"/>
  <c r="BX68" i="34"/>
  <c r="CG68" i="34" s="1"/>
  <c r="BX267" i="34"/>
  <c r="CG267" i="34" s="1"/>
  <c r="BW156" i="34"/>
  <c r="CF156" i="34" s="1"/>
  <c r="BW53" i="34"/>
  <c r="CF53" i="34" s="1"/>
  <c r="BW280" i="34"/>
  <c r="CF280" i="34" s="1"/>
  <c r="BV12" i="34"/>
  <c r="CE12" i="34" s="1"/>
  <c r="BX45" i="34"/>
  <c r="CG45" i="34" s="1"/>
  <c r="BW28" i="34"/>
  <c r="CF28" i="34" s="1"/>
  <c r="BW129" i="34"/>
  <c r="CF129" i="34" s="1"/>
  <c r="BX113" i="34"/>
  <c r="CG113" i="34" s="1"/>
  <c r="BV143" i="34"/>
  <c r="CE143" i="34" s="1"/>
  <c r="BV307" i="34"/>
  <c r="CE307" i="34" s="1"/>
  <c r="BW67" i="34"/>
  <c r="CF67" i="34" s="1"/>
  <c r="BW256" i="34"/>
  <c r="CF256" i="34" s="1"/>
  <c r="BX155" i="34"/>
  <c r="CG155" i="34" s="1"/>
  <c r="BV263" i="34"/>
  <c r="CE263" i="34" s="1"/>
  <c r="BX104" i="34"/>
  <c r="CG104" i="34" s="1"/>
  <c r="BX179" i="34"/>
  <c r="CG179" i="34" s="1"/>
  <c r="BX279" i="34"/>
  <c r="CG279" i="34" s="1"/>
  <c r="BX252" i="34"/>
  <c r="CG252" i="34" s="1"/>
  <c r="BV15" i="34"/>
  <c r="CE15" i="34" s="1"/>
  <c r="BV99" i="34"/>
  <c r="CE99" i="34" s="1"/>
  <c r="BV199" i="34"/>
  <c r="CE199" i="34" s="1"/>
  <c r="BX15" i="34"/>
  <c r="CG15" i="34" s="1"/>
  <c r="BV37" i="34"/>
  <c r="CE37" i="34" s="1"/>
  <c r="BV225" i="34"/>
  <c r="CE225" i="34" s="1"/>
  <c r="BV26" i="34"/>
  <c r="CE26" i="34" s="1"/>
  <c r="BX96" i="34"/>
  <c r="CG96" i="34" s="1"/>
  <c r="BV89" i="34"/>
  <c r="CE89" i="34" s="1"/>
  <c r="BX143" i="34"/>
  <c r="CG143" i="34" s="1"/>
  <c r="BW199" i="34"/>
  <c r="CF199" i="34" s="1"/>
  <c r="BX243" i="34"/>
  <c r="CG243" i="34" s="1"/>
  <c r="BV319" i="34"/>
  <c r="CE319" i="34" s="1"/>
  <c r="BX127" i="34"/>
  <c r="CG127" i="34" s="1"/>
  <c r="BW9" i="34"/>
  <c r="CF9" i="34" s="1"/>
  <c r="BW320" i="34"/>
  <c r="CF320" i="34" s="1"/>
  <c r="BV107" i="34"/>
  <c r="CE107" i="34" s="1"/>
  <c r="BV73" i="34"/>
  <c r="CE73" i="34" s="1"/>
  <c r="BV104" i="34"/>
  <c r="CE104" i="34" s="1"/>
  <c r="BV19" i="34"/>
  <c r="CE19" i="34" s="1"/>
  <c r="BW111" i="34"/>
  <c r="CF111" i="34" s="1"/>
  <c r="BW105" i="34"/>
  <c r="CF105" i="34" s="1"/>
  <c r="BX207" i="34"/>
  <c r="CG207" i="34" s="1"/>
  <c r="BW112" i="34"/>
  <c r="CF112" i="34" s="1"/>
  <c r="BX288" i="34"/>
  <c r="CG288" i="34" s="1"/>
  <c r="BV131" i="34"/>
  <c r="CE131" i="34" s="1"/>
  <c r="BW207" i="34"/>
  <c r="CF207" i="34" s="1"/>
  <c r="BW69" i="34"/>
  <c r="CF69" i="34" s="1"/>
  <c r="BV171" i="34"/>
  <c r="CE171" i="34" s="1"/>
  <c r="BW211" i="34"/>
  <c r="CF211" i="34" s="1"/>
  <c r="BW227" i="34"/>
  <c r="CF227" i="34" s="1"/>
  <c r="BX41" i="34"/>
  <c r="CG41" i="34" s="1"/>
  <c r="BX275" i="34"/>
  <c r="CG275" i="34" s="1"/>
  <c r="BV275" i="34"/>
  <c r="CE275" i="34" s="1"/>
  <c r="BX76" i="34"/>
  <c r="CG76" i="34" s="1"/>
  <c r="BX121" i="34"/>
  <c r="CG121" i="34" s="1"/>
  <c r="BX228" i="34"/>
  <c r="CG228" i="34" s="1"/>
  <c r="BV211" i="34"/>
  <c r="CE211" i="34" s="1"/>
  <c r="BX220" i="34"/>
  <c r="CG220" i="34" s="1"/>
  <c r="BV20" i="34"/>
  <c r="CE20" i="34" s="1"/>
  <c r="BX21" i="34"/>
  <c r="CG21" i="34" s="1"/>
  <c r="BV31" i="34"/>
  <c r="CE31" i="34" s="1"/>
  <c r="BX40" i="34"/>
  <c r="CG40" i="34" s="1"/>
  <c r="BX144" i="34"/>
  <c r="CG144" i="34" s="1"/>
  <c r="BX83" i="34"/>
  <c r="CG83" i="34" s="1"/>
  <c r="BW43" i="34"/>
  <c r="CF43" i="34" s="1"/>
  <c r="BX139" i="34"/>
  <c r="CG139" i="34" s="1"/>
  <c r="BV17" i="34"/>
  <c r="CE17" i="34" s="1"/>
  <c r="BX108" i="34"/>
  <c r="CG108" i="34" s="1"/>
  <c r="BX296" i="34"/>
  <c r="CG296" i="34" s="1"/>
  <c r="BX57" i="34"/>
  <c r="CG57" i="34" s="1"/>
  <c r="BX323" i="34"/>
  <c r="CG323" i="34" s="1"/>
  <c r="BV136" i="34"/>
  <c r="CE136" i="34" s="1"/>
  <c r="BV139" i="34"/>
  <c r="CE139" i="34" s="1"/>
  <c r="BV323" i="34"/>
  <c r="CE323" i="34" s="1"/>
  <c r="BW258" i="34"/>
  <c r="CF258" i="34" s="1"/>
  <c r="BX122" i="34"/>
  <c r="CG122" i="34" s="1"/>
  <c r="BX181" i="34"/>
  <c r="CG181" i="34" s="1"/>
  <c r="BX290" i="34"/>
  <c r="CG290" i="34" s="1"/>
  <c r="BW241" i="34"/>
  <c r="CF241" i="34" s="1"/>
  <c r="BX154" i="34"/>
  <c r="CG154" i="34" s="1"/>
  <c r="BW173" i="34"/>
  <c r="CF173" i="34" s="1"/>
  <c r="BW141" i="34"/>
  <c r="CF141" i="34" s="1"/>
  <c r="BW197" i="34"/>
  <c r="CF197" i="34" s="1"/>
  <c r="BW18" i="34"/>
  <c r="CF18" i="34" s="1"/>
  <c r="BX133" i="34"/>
  <c r="CG133" i="34" s="1"/>
  <c r="BW317" i="34"/>
  <c r="CF317" i="34" s="1"/>
  <c r="BV170" i="34"/>
  <c r="CE170" i="34" s="1"/>
  <c r="BX277" i="34"/>
  <c r="CG277" i="34" s="1"/>
  <c r="BW63" i="34"/>
  <c r="CF63" i="34" s="1"/>
  <c r="BV63" i="34"/>
  <c r="CE63" i="34" s="1"/>
  <c r="BW260" i="34"/>
  <c r="CF260" i="34" s="1"/>
  <c r="BX167" i="34"/>
  <c r="CG167" i="34" s="1"/>
  <c r="BW107" i="34"/>
  <c r="CF107" i="34" s="1"/>
  <c r="BW216" i="34"/>
  <c r="CF216" i="34" s="1"/>
  <c r="BW299" i="34"/>
  <c r="CF299" i="34" s="1"/>
  <c r="BV67" i="34"/>
  <c r="CE67" i="34" s="1"/>
  <c r="BX308" i="34"/>
  <c r="CG308" i="34" s="1"/>
  <c r="BX200" i="34"/>
  <c r="CG200" i="34" s="1"/>
  <c r="BX91" i="34"/>
  <c r="CG91" i="34" s="1"/>
  <c r="BW195" i="34"/>
  <c r="CF195" i="34" s="1"/>
  <c r="BW329" i="34"/>
  <c r="CF329" i="34" s="1"/>
  <c r="BW157" i="34"/>
  <c r="CF157" i="34" s="1"/>
  <c r="BW205" i="34"/>
  <c r="CF205" i="34" s="1"/>
  <c r="BX241" i="34"/>
  <c r="CG241" i="34" s="1"/>
  <c r="BW289" i="34"/>
  <c r="CF289" i="34" s="1"/>
  <c r="BW94" i="34"/>
  <c r="CF94" i="34" s="1"/>
  <c r="BW201" i="34"/>
  <c r="CF201" i="34" s="1"/>
  <c r="BX169" i="34"/>
  <c r="CG169" i="34" s="1"/>
  <c r="BX102" i="34"/>
  <c r="CG102" i="34" s="1"/>
  <c r="BV133" i="34"/>
  <c r="CE133" i="34" s="1"/>
  <c r="BW138" i="34"/>
  <c r="CF138" i="34" s="1"/>
  <c r="BW106" i="34"/>
  <c r="CF106" i="34" s="1"/>
  <c r="BX313" i="34"/>
  <c r="CG313" i="34" s="1"/>
  <c r="BW302" i="34"/>
  <c r="CF302" i="34" s="1"/>
  <c r="BX162" i="34"/>
  <c r="CG162" i="34" s="1"/>
  <c r="BX161" i="34"/>
  <c r="CG161" i="34" s="1"/>
  <c r="BV161" i="34"/>
  <c r="CE161" i="34" s="1"/>
  <c r="BX210" i="34"/>
  <c r="CG210" i="34" s="1"/>
  <c r="BW133" i="34"/>
  <c r="CF133" i="34" s="1"/>
  <c r="BX165" i="34"/>
  <c r="CG165" i="34" s="1"/>
  <c r="BW159" i="34"/>
  <c r="CF159" i="34" s="1"/>
  <c r="BX184" i="34"/>
  <c r="CG184" i="34" s="1"/>
  <c r="BW39" i="34"/>
  <c r="CF39" i="34" s="1"/>
  <c r="BW45" i="34"/>
  <c r="CF45" i="34" s="1"/>
  <c r="BX37" i="34"/>
  <c r="CG37" i="34" s="1"/>
  <c r="BW167" i="34"/>
  <c r="CF167" i="34" s="1"/>
  <c r="BW225" i="34"/>
  <c r="CF225" i="34" s="1"/>
  <c r="BV125" i="34"/>
  <c r="CE125" i="34" s="1"/>
  <c r="BW55" i="34"/>
  <c r="CF55" i="34" s="1"/>
  <c r="BX63" i="34"/>
  <c r="CG63" i="34" s="1"/>
  <c r="BW125" i="34"/>
  <c r="CF125" i="34" s="1"/>
  <c r="BX260" i="34"/>
  <c r="CG260" i="34" s="1"/>
  <c r="BX103" i="34"/>
  <c r="CG103" i="34" s="1"/>
  <c r="BW172" i="34"/>
  <c r="CF172" i="34" s="1"/>
  <c r="BX117" i="34"/>
  <c r="CG117" i="34" s="1"/>
  <c r="BV23" i="34"/>
  <c r="CE23" i="34" s="1"/>
  <c r="BW232" i="34"/>
  <c r="CF232" i="34" s="1"/>
  <c r="BV45" i="34"/>
  <c r="CE45" i="34" s="1"/>
  <c r="BW10" i="34"/>
  <c r="CF10" i="34" s="1"/>
  <c r="BX119" i="34"/>
  <c r="CG119" i="34" s="1"/>
  <c r="BX12" i="34"/>
  <c r="CG12" i="34" s="1"/>
  <c r="BX324" i="34"/>
  <c r="CG324" i="34" s="1"/>
  <c r="BW109" i="34"/>
  <c r="CF109" i="34" s="1"/>
  <c r="BW89" i="34"/>
  <c r="CF89" i="34" s="1"/>
  <c r="BX268" i="34"/>
  <c r="CG268" i="34" s="1"/>
  <c r="BW204" i="34"/>
  <c r="CF204" i="34" s="1"/>
  <c r="BX33" i="34"/>
  <c r="CG33" i="34" s="1"/>
  <c r="BV59" i="34"/>
  <c r="CE59" i="34" s="1"/>
  <c r="BW318" i="34"/>
  <c r="CF318" i="34" s="1"/>
  <c r="BW315" i="34"/>
  <c r="CF315" i="34" s="1"/>
  <c r="BX216" i="34"/>
  <c r="CG216" i="34" s="1"/>
  <c r="BX89" i="34"/>
  <c r="CG89" i="34" s="1"/>
  <c r="BX251" i="34"/>
  <c r="CG251" i="34" s="1"/>
  <c r="BX316" i="34"/>
  <c r="CG316" i="34" s="1"/>
  <c r="BW179" i="34"/>
  <c r="CF179" i="34" s="1"/>
  <c r="BX51" i="34"/>
  <c r="CG51" i="34" s="1"/>
  <c r="BW252" i="34"/>
  <c r="CF252" i="34" s="1"/>
  <c r="BW308" i="34"/>
  <c r="CF308" i="34" s="1"/>
  <c r="BV155" i="34"/>
  <c r="CE155" i="34" s="1"/>
  <c r="BX111" i="34"/>
  <c r="CG111" i="34" s="1"/>
  <c r="BW96" i="34"/>
  <c r="CF96" i="34" s="1"/>
  <c r="BX272" i="34"/>
  <c r="CG272" i="34" s="1"/>
  <c r="BX307" i="34"/>
  <c r="CG307" i="34" s="1"/>
  <c r="BX208" i="34"/>
  <c r="CG208" i="34" s="1"/>
  <c r="BX199" i="34"/>
  <c r="CG199" i="34" s="1"/>
  <c r="BX175" i="34"/>
  <c r="CG175" i="34" s="1"/>
  <c r="BV65" i="34"/>
  <c r="CE65" i="34" s="1"/>
  <c r="BV112" i="34"/>
  <c r="CE112" i="34" s="1"/>
  <c r="BW116" i="34"/>
  <c r="CF116" i="34" s="1"/>
  <c r="BW284" i="34"/>
  <c r="CF284" i="34" s="1"/>
  <c r="BV255" i="34"/>
  <c r="CE255" i="34" s="1"/>
  <c r="BW62" i="34"/>
  <c r="CF62" i="34" s="1"/>
  <c r="BW131" i="34"/>
  <c r="CF131" i="34" s="1"/>
  <c r="BV135" i="34"/>
  <c r="CE135" i="34" s="1"/>
  <c r="BX311" i="34"/>
  <c r="CG311" i="34" s="1"/>
  <c r="BW76" i="34"/>
  <c r="CF76" i="34" s="1"/>
  <c r="BW11" i="34"/>
  <c r="CF11" i="34" s="1"/>
  <c r="BV259" i="34"/>
  <c r="CE259" i="34" s="1"/>
  <c r="BW271" i="34"/>
  <c r="CF271" i="34" s="1"/>
  <c r="BW275" i="34"/>
  <c r="CF275" i="34" s="1"/>
  <c r="BX80" i="34"/>
  <c r="CG80" i="34" s="1"/>
  <c r="BX151" i="34"/>
  <c r="CG151" i="34" s="1"/>
  <c r="BW73" i="34"/>
  <c r="CF73" i="34" s="1"/>
  <c r="BV36" i="34"/>
  <c r="CE36" i="34" s="1"/>
  <c r="BX227" i="34"/>
  <c r="CG227" i="34" s="1"/>
  <c r="BV49" i="34"/>
  <c r="CE49" i="34" s="1"/>
  <c r="BX295" i="34"/>
  <c r="CG295" i="34" s="1"/>
  <c r="BW176" i="34"/>
  <c r="CF176" i="34" s="1"/>
  <c r="BX176" i="34"/>
  <c r="CG176" i="34" s="1"/>
  <c r="BW311" i="34"/>
  <c r="CF311" i="34" s="1"/>
  <c r="BV283" i="34"/>
  <c r="CE283" i="34" s="1"/>
  <c r="BV83" i="34"/>
  <c r="CE83" i="34" s="1"/>
  <c r="BX116" i="34"/>
  <c r="CG116" i="34" s="1"/>
  <c r="BX146" i="34"/>
  <c r="CG146" i="34" s="1"/>
  <c r="BW144" i="34"/>
  <c r="CF144" i="34" s="1"/>
  <c r="BV91" i="34"/>
  <c r="CE91" i="34" s="1"/>
  <c r="BV77" i="34"/>
  <c r="CE77" i="34" s="1"/>
  <c r="BX247" i="34"/>
  <c r="CG247" i="34" s="1"/>
  <c r="BX17" i="34"/>
  <c r="CG17" i="34" s="1"/>
  <c r="BX75" i="34"/>
  <c r="CG75" i="34" s="1"/>
  <c r="BW120" i="34"/>
  <c r="CF120" i="34" s="1"/>
  <c r="BW140" i="34"/>
  <c r="CF140" i="34" s="1"/>
  <c r="BV123" i="34"/>
  <c r="CE123" i="34" s="1"/>
  <c r="BW40" i="34"/>
  <c r="CF40" i="34" s="1"/>
  <c r="BX48" i="34"/>
  <c r="CG48" i="34" s="1"/>
  <c r="BV152" i="34"/>
  <c r="CE152" i="34" s="1"/>
  <c r="BV57" i="34"/>
  <c r="CE57" i="34" s="1"/>
  <c r="BV120" i="34"/>
  <c r="CE120" i="34" s="1"/>
  <c r="BW29" i="34"/>
  <c r="CF29" i="34" s="1"/>
  <c r="BW95" i="34"/>
  <c r="CF95" i="34" s="1"/>
  <c r="BW323" i="34"/>
  <c r="CF323" i="34" s="1"/>
  <c r="BW257" i="34"/>
  <c r="CF257" i="34" s="1"/>
  <c r="BW130" i="34"/>
  <c r="CF130" i="34" s="1"/>
  <c r="BX294" i="34"/>
  <c r="CG294" i="34" s="1"/>
  <c r="BW281" i="34"/>
  <c r="CF281" i="34" s="1"/>
  <c r="BW294" i="34"/>
  <c r="CF294" i="34" s="1"/>
  <c r="BX145" i="34"/>
  <c r="CG145" i="34" s="1"/>
  <c r="BW149" i="34"/>
  <c r="CF149" i="34" s="1"/>
  <c r="BW322" i="34"/>
  <c r="CF322" i="34" s="1"/>
  <c r="BW306" i="34"/>
  <c r="CF306" i="34" s="1"/>
  <c r="BW42" i="34"/>
  <c r="CF42" i="34" s="1"/>
  <c r="BX326" i="34"/>
  <c r="CG326" i="34" s="1"/>
  <c r="BX86" i="34"/>
  <c r="CG86" i="34" s="1"/>
  <c r="BX269" i="34"/>
  <c r="CG269" i="34" s="1"/>
  <c r="BW22" i="34"/>
  <c r="CF22" i="34" s="1"/>
  <c r="BX230" i="34"/>
  <c r="CG230" i="34" s="1"/>
  <c r="BV145" i="34"/>
  <c r="CE145" i="34" s="1"/>
  <c r="BW161" i="34"/>
  <c r="CF161" i="34" s="1"/>
  <c r="BX206" i="34"/>
  <c r="CG206" i="34" s="1"/>
  <c r="BV149" i="34"/>
  <c r="CE149" i="34" s="1"/>
  <c r="BW237" i="34"/>
  <c r="CF237" i="34" s="1"/>
  <c r="BV101" i="34"/>
  <c r="CE101" i="34" s="1"/>
  <c r="BV119" i="34"/>
  <c r="CE119" i="34" s="1"/>
  <c r="BV33" i="34"/>
  <c r="CE33" i="34" s="1"/>
  <c r="BX327" i="34"/>
  <c r="CG327" i="34" s="1"/>
  <c r="BX59" i="34"/>
  <c r="CG59" i="34" s="1"/>
  <c r="BW99" i="34"/>
  <c r="CF99" i="34" s="1"/>
  <c r="BV279" i="34"/>
  <c r="CE279" i="34" s="1"/>
  <c r="BW268" i="34"/>
  <c r="CF268" i="34" s="1"/>
  <c r="BW243" i="34"/>
  <c r="CF243" i="34" s="1"/>
  <c r="BX47" i="34"/>
  <c r="CG47" i="34" s="1"/>
  <c r="BX320" i="34"/>
  <c r="CG320" i="34" s="1"/>
  <c r="BW303" i="34"/>
  <c r="CF303" i="34" s="1"/>
  <c r="BV222" i="34"/>
  <c r="CE222" i="34" s="1"/>
  <c r="BW235" i="34"/>
  <c r="CF235" i="34" s="1"/>
  <c r="BW228" i="34"/>
  <c r="CF228" i="34" s="1"/>
  <c r="BX283" i="34"/>
  <c r="CG283" i="34" s="1"/>
  <c r="BW83" i="34"/>
  <c r="CF83" i="34" s="1"/>
  <c r="BW209" i="34"/>
  <c r="CF209" i="34" s="1"/>
  <c r="BX22" i="34"/>
  <c r="CG22" i="34" s="1"/>
  <c r="BW193" i="34"/>
  <c r="CF193" i="34" s="1"/>
  <c r="BX42" i="34"/>
  <c r="CG42" i="34" s="1"/>
  <c r="BW213" i="34"/>
  <c r="CF213" i="34" s="1"/>
  <c r="BX325" i="34"/>
  <c r="CG325" i="34" s="1"/>
  <c r="BW102" i="34"/>
  <c r="CF102" i="34" s="1"/>
  <c r="BX193" i="34"/>
  <c r="CG193" i="34" s="1"/>
  <c r="BX50" i="34"/>
  <c r="CG50" i="34" s="1"/>
  <c r="BV325" i="34"/>
  <c r="CE325" i="34" s="1"/>
  <c r="BW234" i="34"/>
  <c r="CF234" i="34" s="1"/>
  <c r="BX170" i="34"/>
  <c r="CG170" i="34" s="1"/>
  <c r="BW165" i="34"/>
  <c r="CF165" i="34" s="1"/>
  <c r="BV141" i="34"/>
  <c r="CE141" i="34" s="1"/>
  <c r="BX217" i="34"/>
  <c r="CG217" i="34" s="1"/>
  <c r="BW46" i="34"/>
  <c r="CF46" i="34" s="1"/>
  <c r="BW54" i="34"/>
  <c r="CF54" i="34" s="1"/>
  <c r="BX250" i="34"/>
  <c r="CG250" i="34" s="1"/>
  <c r="BX302" i="34"/>
  <c r="CG302" i="34" s="1"/>
  <c r="BW226" i="34"/>
  <c r="CF226" i="34" s="1"/>
  <c r="BX265" i="34"/>
  <c r="CG265" i="34" s="1"/>
  <c r="BW194" i="34"/>
  <c r="CF194" i="34" s="1"/>
  <c r="BW218" i="34"/>
  <c r="CF218" i="34" s="1"/>
  <c r="BX66" i="34"/>
  <c r="CG66" i="34" s="1"/>
  <c r="BW181" i="34"/>
  <c r="CF181" i="34" s="1"/>
  <c r="BV153" i="34"/>
  <c r="CE153" i="34" s="1"/>
  <c r="BX157" i="34"/>
  <c r="CG157" i="34" s="1"/>
  <c r="BX177" i="34"/>
  <c r="CG177" i="34" s="1"/>
  <c r="BX38" i="34"/>
  <c r="CG38" i="34" s="1"/>
  <c r="BX309" i="34"/>
  <c r="CG309" i="34" s="1"/>
  <c r="BW219" i="34"/>
  <c r="CF219" i="34" s="1"/>
  <c r="BW71" i="34"/>
  <c r="CF71" i="34" s="1"/>
  <c r="BW292" i="34"/>
  <c r="CF292" i="34" s="1"/>
  <c r="BX219" i="34"/>
  <c r="CG219" i="34" s="1"/>
  <c r="BX44" i="34"/>
  <c r="CG44" i="34" s="1"/>
  <c r="BX263" i="34"/>
  <c r="CG263" i="34" s="1"/>
  <c r="BX244" i="34"/>
  <c r="CG244" i="34" s="1"/>
  <c r="BV53" i="34"/>
  <c r="CE53" i="34" s="1"/>
  <c r="BX315" i="34"/>
  <c r="CG315" i="34" s="1"/>
  <c r="BW208" i="34"/>
  <c r="CF208" i="34" s="1"/>
  <c r="BW147" i="34"/>
  <c r="CF147" i="34" s="1"/>
  <c r="BV274" i="34"/>
  <c r="CE274" i="34" s="1"/>
  <c r="BX19" i="34"/>
  <c r="CG19" i="34" s="1"/>
  <c r="BW263" i="34"/>
  <c r="CF263" i="34" s="1"/>
  <c r="BX99" i="34"/>
  <c r="CG99" i="34" s="1"/>
  <c r="BX107" i="34"/>
  <c r="CG107" i="34" s="1"/>
  <c r="BW104" i="34"/>
  <c r="CF104" i="34" s="1"/>
  <c r="BX9" i="34"/>
  <c r="CG9" i="34" s="1"/>
  <c r="BW240" i="34"/>
  <c r="CF240" i="34" s="1"/>
  <c r="BW135" i="34"/>
  <c r="CF135" i="34" s="1"/>
  <c r="BX224" i="34"/>
  <c r="CG224" i="34" s="1"/>
  <c r="BX105" i="34"/>
  <c r="CG105" i="34" s="1"/>
  <c r="BW33" i="34"/>
  <c r="CF33" i="34" s="1"/>
  <c r="BX235" i="34"/>
  <c r="CG235" i="34" s="1"/>
  <c r="BX112" i="34"/>
  <c r="CG112" i="34" s="1"/>
  <c r="BX240" i="34"/>
  <c r="CG240" i="34" s="1"/>
  <c r="BX131" i="34"/>
  <c r="CG131" i="34" s="1"/>
  <c r="BX284" i="34"/>
  <c r="CG284" i="34" s="1"/>
  <c r="BW238" i="34"/>
  <c r="CF238" i="34" s="1"/>
  <c r="BV29" i="34"/>
  <c r="CE29" i="34" s="1"/>
  <c r="BW41" i="34"/>
  <c r="CF41" i="34" s="1"/>
  <c r="BX171" i="34"/>
  <c r="CG171" i="34" s="1"/>
  <c r="BV30" i="34"/>
  <c r="CE30" i="34" s="1"/>
  <c r="BV115" i="34"/>
  <c r="CE115" i="34" s="1"/>
  <c r="BW283" i="34"/>
  <c r="CF283" i="34" s="1"/>
  <c r="BW215" i="34"/>
  <c r="CF215" i="34" s="1"/>
  <c r="BV75" i="34"/>
  <c r="CE75" i="34" s="1"/>
  <c r="BX123" i="34"/>
  <c r="CG123" i="34" s="1"/>
  <c r="BV247" i="34"/>
  <c r="CE247" i="34" s="1"/>
  <c r="BW212" i="34"/>
  <c r="CF212" i="34" s="1"/>
  <c r="BV195" i="34"/>
  <c r="CE195" i="34" s="1"/>
  <c r="BW164" i="34"/>
  <c r="CF164" i="34" s="1"/>
  <c r="BX183" i="34"/>
  <c r="CG183" i="34" s="1"/>
  <c r="BX174" i="34"/>
  <c r="CG174" i="34" s="1"/>
  <c r="BW123" i="34"/>
  <c r="CF123" i="34" s="1"/>
  <c r="BW239" i="34"/>
  <c r="CF239" i="34" s="1"/>
  <c r="BX61" i="34"/>
  <c r="CG61" i="34" s="1"/>
  <c r="BX6" i="34"/>
  <c r="BW81" i="34"/>
  <c r="CF81" i="34" s="1"/>
  <c r="CE6" i="34"/>
  <c r="CE230" i="34"/>
  <c r="CE241" i="34"/>
  <c r="CE189" i="34"/>
  <c r="CE257" i="34"/>
  <c r="CE185" i="34"/>
  <c r="BZ184" i="34"/>
  <c r="CC184" i="34" s="1"/>
  <c r="CF74" i="34"/>
  <c r="CA222" i="34"/>
  <c r="CD222" i="34" s="1"/>
  <c r="BZ287" i="34"/>
  <c r="CC287" i="34" s="1"/>
  <c r="BZ274" i="34"/>
  <c r="CC274" i="34" s="1"/>
  <c r="BZ250" i="34"/>
  <c r="CC250" i="34" s="1"/>
  <c r="CE188" i="34"/>
  <c r="BY244" i="34"/>
  <c r="CB244" i="34" s="1"/>
  <c r="CE256" i="34"/>
  <c r="CG70" i="34"/>
  <c r="CE238" i="34"/>
  <c r="CE9" i="34"/>
  <c r="CG16" i="34"/>
  <c r="CE82" i="34"/>
  <c r="CF178" i="34"/>
  <c r="BZ321" i="34"/>
  <c r="CC321" i="34" s="1"/>
  <c r="CE7" i="34"/>
  <c r="BZ30" i="34"/>
  <c r="CC30" i="34" s="1"/>
  <c r="CA202" i="34"/>
  <c r="CD202" i="34" s="1"/>
  <c r="CA318" i="34"/>
  <c r="CD318" i="34" s="1"/>
  <c r="CE39" i="34"/>
  <c r="CF259" i="34"/>
  <c r="CF36" i="34"/>
  <c r="CG20" i="34"/>
  <c r="CF35" i="34"/>
  <c r="BZ59" i="34"/>
  <c r="CC59" i="34" s="1"/>
  <c r="CE228" i="34"/>
  <c r="CE80" i="34"/>
  <c r="CA160" i="34"/>
  <c r="CD160" i="34" s="1"/>
  <c r="CG88" i="34"/>
  <c r="CA286" i="34"/>
  <c r="CD286" i="34" s="1"/>
  <c r="CG234" i="34"/>
  <c r="CF264" i="34"/>
  <c r="BY88" i="34"/>
  <c r="CB88" i="34" s="1"/>
  <c r="CE168" i="34"/>
  <c r="CE96" i="34"/>
  <c r="CE318" i="34"/>
  <c r="CG35" i="34"/>
  <c r="CE296" i="34"/>
  <c r="CG82" i="34"/>
  <c r="CE306" i="34"/>
  <c r="BZ190" i="34"/>
  <c r="CC190" i="34" s="1"/>
  <c r="CF272" i="34"/>
  <c r="CF65" i="34"/>
  <c r="CF180" i="34"/>
  <c r="CE78" i="34"/>
  <c r="CE166" i="34"/>
  <c r="CE328" i="34"/>
  <c r="CE214" i="34"/>
  <c r="CG196" i="34"/>
  <c r="CA142" i="34"/>
  <c r="CD142" i="34" s="1"/>
  <c r="CA239" i="34"/>
  <c r="CD239" i="34" s="1"/>
  <c r="CE21" i="34"/>
  <c r="BY300" i="34"/>
  <c r="CB300" i="34" s="1"/>
  <c r="CE48" i="34"/>
  <c r="BZ48" i="34"/>
  <c r="CC48" i="34" s="1"/>
  <c r="CE183" i="34"/>
  <c r="CG300" i="34"/>
  <c r="CF251" i="34"/>
  <c r="CG248" i="34"/>
  <c r="CG120" i="34"/>
  <c r="CF304" i="34"/>
  <c r="CA27" i="34"/>
  <c r="CD27" i="34" s="1"/>
  <c r="BZ57" i="34"/>
  <c r="CC57" i="34" s="1"/>
  <c r="CE278" i="34"/>
  <c r="CE164" i="34"/>
  <c r="CF77" i="34"/>
  <c r="CE124" i="34"/>
  <c r="BZ56" i="34"/>
  <c r="CC56" i="34" s="1"/>
  <c r="BZ187" i="34"/>
  <c r="CC187" i="34" s="1"/>
  <c r="BY69" i="34"/>
  <c r="CB69" i="34" s="1"/>
  <c r="BY248" i="34"/>
  <c r="CB248" i="34" s="1"/>
  <c r="BZ21" i="34"/>
  <c r="CC21" i="34" s="1"/>
  <c r="CE309" i="34"/>
  <c r="CE127" i="34"/>
  <c r="CE282" i="34"/>
  <c r="CE265" i="34"/>
  <c r="CE103" i="34"/>
  <c r="CE219" i="34"/>
  <c r="CE167" i="34"/>
  <c r="CG321" i="34"/>
  <c r="CA201" i="34"/>
  <c r="CD201" i="34" s="1"/>
  <c r="CE292" i="34"/>
  <c r="CE287" i="34"/>
  <c r="CG30" i="34"/>
  <c r="BZ118" i="34"/>
  <c r="CC118" i="34" s="1"/>
  <c r="CA297" i="34"/>
  <c r="CD297" i="34" s="1"/>
  <c r="BZ162" i="34"/>
  <c r="CC162" i="34" s="1"/>
  <c r="CG46" i="34"/>
  <c r="CE329" i="34"/>
  <c r="CF266" i="34"/>
  <c r="CE233" i="34"/>
  <c r="CF298" i="34"/>
  <c r="CG262" i="34"/>
  <c r="CF265" i="34"/>
  <c r="CE272" i="34"/>
  <c r="CA159" i="34"/>
  <c r="CD159" i="34" s="1"/>
  <c r="BZ79" i="34"/>
  <c r="CC79" i="34" s="1"/>
  <c r="CA100" i="34"/>
  <c r="CD100" i="34" s="1"/>
  <c r="BZ282" i="34"/>
  <c r="CC282" i="34" s="1"/>
  <c r="CF269" i="34"/>
  <c r="CA191" i="34"/>
  <c r="CD191" i="34" s="1"/>
  <c r="CE268" i="34"/>
  <c r="CE200" i="34"/>
  <c r="CE267" i="34"/>
  <c r="CA198" i="34"/>
  <c r="CD198" i="34" s="1"/>
  <c r="CA225" i="34"/>
  <c r="CD225" i="34" s="1"/>
  <c r="CE60" i="34"/>
  <c r="CE242" i="34"/>
  <c r="CF154" i="34"/>
  <c r="CE64" i="34"/>
  <c r="CE252" i="34"/>
  <c r="BZ20" i="34"/>
  <c r="CC20" i="34" s="1"/>
  <c r="CE87" i="34"/>
  <c r="CE243" i="34"/>
  <c r="BZ175" i="34"/>
  <c r="CC175" i="34" s="1"/>
  <c r="CF191" i="34"/>
  <c r="CF114" i="34"/>
  <c r="CE178" i="34"/>
  <c r="CF50" i="34"/>
  <c r="CE236" i="34"/>
  <c r="CE105" i="34"/>
  <c r="BZ19" i="34"/>
  <c r="CC19" i="34" s="1"/>
  <c r="CG232" i="34"/>
  <c r="CA26" i="34"/>
  <c r="CD26" i="34" s="1"/>
  <c r="CA110" i="34"/>
  <c r="CD110" i="34" s="1"/>
  <c r="CE116" i="34"/>
  <c r="CE314" i="34"/>
  <c r="CE47" i="34"/>
  <c r="CG319" i="34"/>
  <c r="CG36" i="34"/>
  <c r="BZ316" i="34"/>
  <c r="CC316" i="34" s="1"/>
  <c r="CG72" i="34"/>
  <c r="CE35" i="34"/>
  <c r="CF113" i="34"/>
  <c r="CG29" i="34"/>
  <c r="CG65" i="34"/>
  <c r="CA259" i="34"/>
  <c r="CD259" i="34" s="1"/>
  <c r="CG92" i="34"/>
  <c r="CF160" i="34"/>
  <c r="CE271" i="34"/>
  <c r="BZ188" i="34"/>
  <c r="CC188" i="34" s="1"/>
  <c r="CF126" i="34"/>
  <c r="CE150" i="34"/>
  <c r="CG114" i="34"/>
  <c r="BY180" i="34"/>
  <c r="CB180" i="34" s="1"/>
  <c r="CA24" i="34"/>
  <c r="CD24" i="34" s="1"/>
  <c r="BY40" i="34"/>
  <c r="CB40" i="34" s="1"/>
  <c r="CF255" i="34"/>
  <c r="CG56" i="34"/>
  <c r="CF262" i="34"/>
  <c r="CE295" i="34"/>
  <c r="CE203" i="34"/>
  <c r="CE94" i="34"/>
  <c r="CF134" i="34"/>
  <c r="CE311" i="34"/>
  <c r="CE56" i="34"/>
  <c r="BY187" i="34"/>
  <c r="CB187" i="34" s="1"/>
  <c r="CA168" i="34"/>
  <c r="CD168" i="34" s="1"/>
  <c r="CA278" i="34"/>
  <c r="CD278" i="34" s="1"/>
  <c r="CE182" i="34"/>
  <c r="CG31" i="34"/>
  <c r="CE174" i="34"/>
  <c r="CA134" i="34"/>
  <c r="CD134" i="34" s="1"/>
  <c r="CG77" i="34"/>
  <c r="CE148" i="34"/>
  <c r="CE239" i="34"/>
  <c r="BZ139" i="34"/>
  <c r="CC139" i="34" s="1"/>
  <c r="CG124" i="34"/>
  <c r="BZ247" i="34"/>
  <c r="CC247" i="34" s="1"/>
  <c r="CG148" i="34"/>
  <c r="CG310" i="34"/>
  <c r="CG246" i="34"/>
  <c r="CE158" i="34"/>
  <c r="CF32" i="34"/>
  <c r="CF142" i="34"/>
  <c r="CG194" i="34"/>
  <c r="BZ81" i="34"/>
  <c r="CC81" i="34" s="1"/>
  <c r="CF108" i="34"/>
  <c r="BY163" i="34"/>
  <c r="CB163" i="34" s="1"/>
  <c r="CA231" i="34"/>
  <c r="CD231" i="34" s="1"/>
  <c r="CF248" i="34"/>
  <c r="BZ231" i="34"/>
  <c r="CC231" i="34" s="1"/>
  <c r="CE61" i="34"/>
  <c r="CF136" i="34"/>
  <c r="CF152" i="34"/>
  <c r="CG81" i="34"/>
  <c r="CG97" i="34"/>
  <c r="BY97" i="34"/>
  <c r="CB97" i="34" s="1"/>
  <c r="CE289" i="34"/>
  <c r="CE302" i="34"/>
  <c r="CE294" i="34"/>
  <c r="CE54" i="34"/>
  <c r="CE159" i="34"/>
  <c r="CE232" i="34"/>
  <c r="CE184" i="34"/>
  <c r="CE280" i="34"/>
  <c r="CE109" i="34"/>
  <c r="CA98" i="34"/>
  <c r="CD98" i="34" s="1"/>
  <c r="BZ122" i="34"/>
  <c r="CC122" i="34" s="1"/>
  <c r="CE262" i="34"/>
  <c r="CE316" i="34"/>
  <c r="CA233" i="34"/>
  <c r="CD233" i="34" s="1"/>
  <c r="CF100" i="34"/>
  <c r="CE250" i="34"/>
  <c r="CE288" i="34"/>
  <c r="BY85" i="34"/>
  <c r="CB85" i="34" s="1"/>
  <c r="CE18" i="34"/>
  <c r="BZ110" i="34"/>
  <c r="CC110" i="34" s="1"/>
  <c r="BZ230" i="34"/>
  <c r="CC230" i="34" s="1"/>
  <c r="CE70" i="34"/>
  <c r="CE253" i="34"/>
  <c r="CE205" i="34"/>
  <c r="CE321" i="34"/>
  <c r="CE293" i="34"/>
  <c r="CE234" i="34"/>
  <c r="CE209" i="34"/>
  <c r="CE285" i="34"/>
  <c r="CE201" i="34"/>
  <c r="CE322" i="34"/>
  <c r="CE86" i="34"/>
  <c r="CE301" i="34"/>
  <c r="CE156" i="34"/>
  <c r="CG298" i="34"/>
  <c r="CE260" i="34"/>
  <c r="CA14" i="34"/>
  <c r="CD14" i="34" s="1"/>
  <c r="CE122" i="34"/>
  <c r="CE100" i="34"/>
  <c r="CF222" i="34"/>
  <c r="CF229" i="34"/>
  <c r="CG126" i="34"/>
  <c r="CA242" i="34"/>
  <c r="CD242" i="34" s="1"/>
  <c r="CF326" i="34"/>
  <c r="CE223" i="34"/>
  <c r="CE113" i="34"/>
  <c r="CE312" i="34"/>
  <c r="CG266" i="34"/>
  <c r="CE106" i="34"/>
  <c r="CG226" i="34"/>
  <c r="CG209" i="34"/>
  <c r="CE297" i="34"/>
  <c r="CE216" i="34"/>
  <c r="CA13" i="34"/>
  <c r="CD13" i="34" s="1"/>
  <c r="CA23" i="34"/>
  <c r="CD23" i="34" s="1"/>
  <c r="BZ127" i="34"/>
  <c r="CC127" i="34" s="1"/>
  <c r="CF314" i="34"/>
  <c r="CG106" i="34"/>
  <c r="BZ85" i="34"/>
  <c r="CC85" i="34" s="1"/>
  <c r="CE179" i="34"/>
  <c r="CE308" i="34"/>
  <c r="CE327" i="34"/>
  <c r="CE117" i="34"/>
  <c r="CE132" i="34"/>
  <c r="CF192" i="34"/>
  <c r="CE237" i="34"/>
  <c r="CE198" i="34"/>
  <c r="CA273" i="34"/>
  <c r="CD273" i="34" s="1"/>
  <c r="BZ186" i="34"/>
  <c r="CC186" i="34" s="1"/>
  <c r="CE52" i="34"/>
  <c r="CA87" i="34"/>
  <c r="CD87" i="34" s="1"/>
  <c r="CF279" i="34"/>
  <c r="CF244" i="34"/>
  <c r="CG132" i="34"/>
  <c r="CA254" i="34"/>
  <c r="CD254" i="34" s="1"/>
  <c r="BZ200" i="34"/>
  <c r="CC200" i="34" s="1"/>
  <c r="CE114" i="34"/>
  <c r="CE194" i="34"/>
  <c r="CF58" i="34"/>
  <c r="CG287" i="34"/>
  <c r="BY10" i="34"/>
  <c r="CB10" i="34" s="1"/>
  <c r="CF34" i="34"/>
  <c r="CG78" i="34"/>
  <c r="CG237" i="34"/>
  <c r="CF84" i="34"/>
  <c r="CG52" i="34"/>
  <c r="CE84" i="34"/>
  <c r="BZ158" i="34"/>
  <c r="CC158" i="34" s="1"/>
  <c r="BZ12" i="34"/>
  <c r="CC12" i="34" s="1"/>
  <c r="CF115" i="34"/>
  <c r="CE227" i="34"/>
  <c r="CF44" i="34"/>
  <c r="CE207" i="34"/>
  <c r="CE220" i="34"/>
  <c r="CG60" i="34"/>
  <c r="CE92" i="34"/>
  <c r="CF171" i="34"/>
  <c r="CG39" i="34"/>
  <c r="CA158" i="34"/>
  <c r="CD158" i="34" s="1"/>
  <c r="CG211" i="34"/>
  <c r="CF286" i="34"/>
  <c r="CA84" i="34"/>
  <c r="CD84" i="34" s="1"/>
  <c r="CE284" i="34"/>
  <c r="CE176" i="34"/>
  <c r="CF31" i="34"/>
  <c r="BY121" i="34"/>
  <c r="CB121" i="34" s="1"/>
  <c r="CE291" i="34"/>
  <c r="CF24" i="34"/>
  <c r="BZ291" i="34"/>
  <c r="CC291" i="34" s="1"/>
  <c r="CE144" i="34"/>
  <c r="BY95" i="34"/>
  <c r="CB95" i="34" s="1"/>
  <c r="CG215" i="34"/>
  <c r="CE126" i="34"/>
  <c r="CF88" i="34"/>
  <c r="CE212" i="34"/>
  <c r="CG187" i="34"/>
  <c r="BZ203" i="34"/>
  <c r="CC203" i="34" s="1"/>
  <c r="CF49" i="34"/>
  <c r="CE72" i="34"/>
  <c r="CF150" i="34"/>
  <c r="CG195" i="34"/>
  <c r="CA164" i="34"/>
  <c r="CD164" i="34" s="1"/>
  <c r="CE27" i="34"/>
  <c r="CG93" i="34"/>
  <c r="CF148" i="34"/>
  <c r="CE32" i="34"/>
  <c r="CG214" i="34"/>
  <c r="CF220" i="34"/>
  <c r="CE142" i="34"/>
  <c r="CE108" i="34"/>
  <c r="CF27" i="34"/>
  <c r="CA128" i="34"/>
  <c r="CD128" i="34" s="1"/>
  <c r="CE134" i="34"/>
  <c r="CE81" i="34"/>
  <c r="CE281" i="34"/>
  <c r="CE193" i="34"/>
  <c r="CE98" i="34"/>
  <c r="CE290" i="34"/>
  <c r="CE226" i="34"/>
  <c r="BY245" i="34"/>
  <c r="CB245" i="34" s="1"/>
  <c r="CE191" i="34"/>
  <c r="CA223" i="34"/>
  <c r="CD223" i="34" s="1"/>
  <c r="CF51" i="34"/>
  <c r="CF23" i="34"/>
  <c r="CA62" i="34"/>
  <c r="CD62" i="34" s="1"/>
  <c r="CF87" i="34"/>
  <c r="CE264" i="34"/>
  <c r="CE229" i="34"/>
  <c r="CF202" i="34"/>
  <c r="CE76" i="34"/>
  <c r="CA178" i="34"/>
  <c r="CD178" i="34" s="1"/>
  <c r="CE90" i="34"/>
  <c r="CE162" i="34"/>
  <c r="CE305" i="34"/>
  <c r="CE42" i="34"/>
  <c r="CE217" i="34"/>
  <c r="CE269" i="34"/>
  <c r="BZ313" i="34"/>
  <c r="CC313" i="34" s="1"/>
  <c r="CE210" i="34"/>
  <c r="CE218" i="34"/>
  <c r="CE313" i="34"/>
  <c r="CE38" i="34"/>
  <c r="CE206" i="34"/>
  <c r="CE273" i="34"/>
  <c r="CE102" i="34"/>
  <c r="CE181" i="34"/>
  <c r="CE138" i="34"/>
  <c r="CE249" i="34"/>
  <c r="CE22" i="34"/>
  <c r="CE326" i="34"/>
  <c r="CE58" i="34"/>
  <c r="CE213" i="34"/>
  <c r="CE66" i="34"/>
  <c r="CE197" i="34"/>
  <c r="CE261" i="34"/>
  <c r="CE317" i="34"/>
  <c r="CE221" i="34"/>
  <c r="CE118" i="34"/>
  <c r="BZ246" i="34"/>
  <c r="CC246" i="34" s="1"/>
  <c r="CE74" i="34"/>
  <c r="CE277" i="34"/>
  <c r="CE324" i="34"/>
  <c r="CE28" i="34"/>
  <c r="CE50" i="34"/>
  <c r="CA330" i="34"/>
  <c r="CD330" i="34" s="1"/>
  <c r="CF185" i="34"/>
  <c r="CG229" i="34"/>
  <c r="CE266" i="34"/>
  <c r="CE172" i="34"/>
  <c r="CE16" i="34"/>
  <c r="CE320" i="34"/>
  <c r="CE111" i="34"/>
  <c r="BZ155" i="34"/>
  <c r="CC155" i="34" s="1"/>
  <c r="CE298" i="34"/>
  <c r="CF254" i="34"/>
  <c r="CE270" i="34"/>
  <c r="CE303" i="34"/>
  <c r="CE68" i="34"/>
  <c r="CE208" i="34"/>
  <c r="CE175" i="34"/>
  <c r="CG192" i="34"/>
  <c r="CG306" i="34"/>
  <c r="CF70" i="34"/>
  <c r="CF330" i="34"/>
  <c r="BZ78" i="34"/>
  <c r="CC78" i="34" s="1"/>
  <c r="CA109" i="34"/>
  <c r="CD109" i="34" s="1"/>
  <c r="CA270" i="34"/>
  <c r="CD270" i="34" s="1"/>
  <c r="CG188" i="34"/>
  <c r="CA156" i="34"/>
  <c r="CD156" i="34" s="1"/>
  <c r="CE224" i="34"/>
  <c r="CG85" i="34"/>
  <c r="BY192" i="34"/>
  <c r="CB192" i="34" s="1"/>
  <c r="CF82" i="34"/>
  <c r="CE146" i="34"/>
  <c r="CG257" i="34"/>
  <c r="CA274" i="34"/>
  <c r="CD274" i="34" s="1"/>
  <c r="CG18" i="34"/>
  <c r="CE34" i="34"/>
  <c r="CG94" i="34"/>
  <c r="BZ86" i="34"/>
  <c r="CC86" i="34" s="1"/>
  <c r="CE240" i="34"/>
  <c r="CE186" i="34"/>
  <c r="CE154" i="34"/>
  <c r="CG255" i="34"/>
  <c r="CG34" i="34"/>
  <c r="CE11" i="34"/>
  <c r="CG53" i="34"/>
  <c r="BY24" i="34"/>
  <c r="CB24" i="34" s="1"/>
  <c r="CE330" i="34"/>
  <c r="BZ72" i="34"/>
  <c r="CC72" i="34" s="1"/>
  <c r="BZ143" i="34"/>
  <c r="CC143" i="34" s="1"/>
  <c r="BZ52" i="34"/>
  <c r="CC52" i="34" s="1"/>
  <c r="CA271" i="34"/>
  <c r="CD271" i="34" s="1"/>
  <c r="CG43" i="34"/>
  <c r="CE44" i="34"/>
  <c r="CG11" i="34"/>
  <c r="BZ80" i="34"/>
  <c r="CC80" i="34" s="1"/>
  <c r="CE160" i="34"/>
  <c r="CF151" i="34"/>
  <c r="CE286" i="34"/>
  <c r="CF267" i="34"/>
  <c r="CA49" i="34"/>
  <c r="CD49" i="34" s="1"/>
  <c r="CF60" i="34"/>
  <c r="CG186" i="34"/>
  <c r="CA203" i="34"/>
  <c r="CD203" i="34" s="1"/>
  <c r="BZ121" i="34"/>
  <c r="CC121" i="34" s="1"/>
  <c r="CA264" i="34"/>
  <c r="CD264" i="34" s="1"/>
  <c r="CE202" i="34"/>
  <c r="CA150" i="34"/>
  <c r="CD150" i="34" s="1"/>
  <c r="CE62" i="34"/>
  <c r="CE254" i="34"/>
  <c r="CE196" i="34"/>
  <c r="CE14" i="34"/>
  <c r="CF91" i="34"/>
  <c r="CG163" i="34"/>
  <c r="CA328" i="34"/>
  <c r="CD328" i="34" s="1"/>
  <c r="CE93" i="34"/>
  <c r="CA182" i="34"/>
  <c r="CD182" i="34" s="1"/>
  <c r="BZ182" i="34"/>
  <c r="CC182" i="34" s="1"/>
  <c r="CE246" i="34"/>
  <c r="CE310" i="34"/>
  <c r="BY140" i="34"/>
  <c r="CB140" i="34" s="1"/>
  <c r="BZ174" i="34"/>
  <c r="CC174" i="34" s="1"/>
  <c r="CE215" i="34"/>
  <c r="CE231" i="34"/>
  <c r="CE190" i="34"/>
  <c r="CF163" i="34"/>
  <c r="CF276" i="34"/>
  <c r="CA140" i="34"/>
  <c r="CD140" i="34" s="1"/>
  <c r="CG32" i="34"/>
  <c r="CG276" i="34"/>
  <c r="BZ328" i="34"/>
  <c r="CC328" i="34" s="1"/>
  <c r="CE43" i="34"/>
  <c r="CF300" i="34"/>
  <c r="CF93" i="34"/>
  <c r="CG166" i="34"/>
  <c r="CE304" i="34"/>
  <c r="CG190" i="34"/>
  <c r="BZ168" i="34"/>
  <c r="CC168" i="34" s="1"/>
  <c r="CF17" i="34"/>
  <c r="CG136" i="34"/>
  <c r="CF128" i="34"/>
  <c r="BZ75" i="34"/>
  <c r="CC75" i="34" s="1"/>
  <c r="CF166" i="34"/>
  <c r="CF296" i="34"/>
  <c r="CF61" i="34"/>
  <c r="CE276" i="34"/>
  <c r="CF97" i="34"/>
  <c r="BY182" i="34"/>
  <c r="CB182" i="34" s="1"/>
  <c r="BZ262" i="34"/>
  <c r="CC262" i="34" s="1"/>
  <c r="CA214" i="34"/>
  <c r="CD214" i="34" s="1"/>
  <c r="CA226" i="34"/>
  <c r="CD226" i="34" s="1"/>
  <c r="BZ191" i="34"/>
  <c r="CC191" i="34" s="1"/>
  <c r="BY61" i="34"/>
  <c r="CB61" i="34" s="1"/>
  <c r="CE97" i="34"/>
  <c r="BU343" i="34"/>
  <c r="BX343" i="34" s="1"/>
  <c r="BY81" i="34"/>
  <c r="CB81" i="34" s="1"/>
  <c r="BY203" i="34"/>
  <c r="CB203" i="34" s="1"/>
  <c r="BZ36" i="34"/>
  <c r="CC36" i="34" s="1"/>
  <c r="BY94" i="34"/>
  <c r="CB94" i="34" s="1"/>
  <c r="CG264" i="34"/>
  <c r="BT367" i="34"/>
  <c r="CG203" i="34"/>
  <c r="CA246" i="34"/>
  <c r="CD246" i="34" s="1"/>
  <c r="CG142" i="34"/>
  <c r="CF30" i="34"/>
  <c r="CG158" i="34"/>
  <c r="CF12" i="34"/>
  <c r="CG84" i="34"/>
  <c r="CF110" i="34"/>
  <c r="BZ50" i="34"/>
  <c r="CC50" i="34" s="1"/>
  <c r="BZ136" i="34"/>
  <c r="CC136" i="34" s="1"/>
  <c r="CA166" i="34"/>
  <c r="CD166" i="34" s="1"/>
  <c r="BY178" i="34"/>
  <c r="CB178" i="34" s="1"/>
  <c r="CA196" i="34"/>
  <c r="CD196" i="34" s="1"/>
  <c r="BZ61" i="34"/>
  <c r="CC61" i="34" s="1"/>
  <c r="BU409" i="34"/>
  <c r="CA97" i="34"/>
  <c r="CF282" i="34"/>
  <c r="CG62" i="34"/>
  <c r="CA310" i="34"/>
  <c r="CD310" i="34" s="1"/>
  <c r="CC8" i="34"/>
  <c r="BZ142" i="34"/>
  <c r="CG286" i="34"/>
  <c r="CG150" i="34"/>
  <c r="BZ286" i="34"/>
  <c r="CA186" i="34"/>
  <c r="CD186" i="34" s="1"/>
  <c r="BZ23" i="34"/>
  <c r="CF72" i="34"/>
  <c r="CF321" i="34"/>
  <c r="BY142" i="34"/>
  <c r="BZ152" i="34"/>
  <c r="CC152" i="34" s="1"/>
  <c r="CG231" i="34"/>
  <c r="CA81" i="34"/>
  <c r="CD81" i="34" s="1"/>
  <c r="BY276" i="34"/>
  <c r="CB276" i="34" s="1"/>
  <c r="CG278" i="34"/>
  <c r="CG164" i="34"/>
  <c r="BZ126" i="34"/>
  <c r="CA70" i="34"/>
  <c r="CD70" i="34" s="1"/>
  <c r="CG223" i="34"/>
  <c r="CF168" i="34"/>
  <c r="CA234" i="34"/>
  <c r="CD234" i="34" s="1"/>
  <c r="CF21" i="34"/>
  <c r="CG254" i="34"/>
  <c r="BY78" i="34"/>
  <c r="CA78" i="34"/>
  <c r="CD78" i="34" s="1"/>
  <c r="BY114" i="34"/>
  <c r="CB114" i="34" s="1"/>
  <c r="CF175" i="34"/>
  <c r="CC420" i="34"/>
  <c r="CC421" i="34"/>
  <c r="CC415" i="34"/>
  <c r="CC414" i="34"/>
  <c r="CA32" i="34"/>
  <c r="CD32" i="34" s="1"/>
  <c r="BZ276" i="34"/>
  <c r="BZ266" i="34"/>
  <c r="BY322" i="34"/>
  <c r="CB322" i="34" s="1"/>
  <c r="BY330" i="34"/>
  <c r="CB330" i="34" s="1"/>
  <c r="BZ265" i="34"/>
  <c r="BY84" i="34"/>
  <c r="BZ74" i="34"/>
  <c r="CF250" i="34"/>
  <c r="CF155" i="34"/>
  <c r="BZ296" i="34"/>
  <c r="CC296" i="34" s="1"/>
  <c r="BZ220" i="34"/>
  <c r="CA36" i="34"/>
  <c r="CD36" i="34" s="1"/>
  <c r="CG274" i="34"/>
  <c r="CA11" i="34"/>
  <c r="CD11" i="34" s="1"/>
  <c r="BT343" i="34"/>
  <c r="BW343" i="34" s="1"/>
  <c r="CA187" i="34"/>
  <c r="CD187" i="34" s="1"/>
  <c r="BZ251" i="34"/>
  <c r="CB8" i="34"/>
  <c r="CC25" i="34"/>
  <c r="CC97" i="34"/>
  <c r="BU356" i="34"/>
  <c r="BX356" i="34" s="1"/>
  <c r="BY39" i="34"/>
  <c r="BS333" i="34"/>
  <c r="BV333" i="34" s="1"/>
  <c r="BY164" i="34"/>
  <c r="CG160" i="34"/>
  <c r="BY214" i="34"/>
  <c r="BY310" i="34"/>
  <c r="CG168" i="34"/>
  <c r="BZ77" i="34"/>
  <c r="CA60" i="34"/>
  <c r="CD60" i="34" s="1"/>
  <c r="BZ134" i="34"/>
  <c r="BT339" i="34"/>
  <c r="BZ339" i="34" s="1"/>
  <c r="CA77" i="34"/>
  <c r="CD77" i="34" s="1"/>
  <c r="CA93" i="34"/>
  <c r="CD93" i="34" s="1"/>
  <c r="CA132" i="34"/>
  <c r="CD132" i="34" s="1"/>
  <c r="BY262" i="34"/>
  <c r="CF78" i="34"/>
  <c r="BZ114" i="34"/>
  <c r="BZ17" i="34"/>
  <c r="CG128" i="34"/>
  <c r="CF158" i="34"/>
  <c r="CA319" i="34"/>
  <c r="CD319" i="34" s="1"/>
  <c r="BZ44" i="34"/>
  <c r="CG24" i="34"/>
  <c r="BS343" i="34"/>
  <c r="BV343" i="34" s="1"/>
  <c r="CA190" i="34"/>
  <c r="CD190" i="34" s="1"/>
  <c r="CA136" i="34"/>
  <c r="CD136" i="34" s="1"/>
  <c r="BY318" i="34"/>
  <c r="CA195" i="34"/>
  <c r="CD195" i="34" s="1"/>
  <c r="CA61" i="34"/>
  <c r="CG198" i="34"/>
  <c r="CF316" i="34"/>
  <c r="CF143" i="34"/>
  <c r="CF75" i="34"/>
  <c r="BY60" i="34"/>
  <c r="BY150" i="34"/>
  <c r="CA215" i="34"/>
  <c r="CD215" i="34" s="1"/>
  <c r="CG222" i="34"/>
  <c r="CG27" i="34"/>
  <c r="CF56" i="34"/>
  <c r="CG225" i="34"/>
  <c r="BZ34" i="34"/>
  <c r="BY329" i="34"/>
  <c r="CF230" i="34"/>
  <c r="CG270" i="34"/>
  <c r="BY242" i="34"/>
  <c r="BY43" i="34"/>
  <c r="BY87" i="34"/>
  <c r="CF57" i="34"/>
  <c r="CA232" i="34"/>
  <c r="CD232" i="34" s="1"/>
  <c r="CF20" i="34"/>
  <c r="CG202" i="34"/>
  <c r="CF86" i="34"/>
  <c r="CG26" i="34"/>
  <c r="BZ84" i="34"/>
  <c r="CA43" i="34"/>
  <c r="CD43" i="34" s="1"/>
  <c r="CG259" i="34"/>
  <c r="CF231" i="34"/>
  <c r="BZ300" i="34"/>
  <c r="BY290" i="34"/>
  <c r="CG159" i="34"/>
  <c r="BY118" i="34"/>
  <c r="CG87" i="34"/>
  <c r="CA276" i="34"/>
  <c r="CD276" i="34" s="1"/>
  <c r="CE163" i="34"/>
  <c r="BZ248" i="34"/>
  <c r="CF79" i="34"/>
  <c r="CA35" i="34"/>
  <c r="CD35" i="34" s="1"/>
  <c r="CG100" i="34"/>
  <c r="BY186" i="34"/>
  <c r="CG330" i="34"/>
  <c r="BY166" i="34"/>
  <c r="BY158" i="34"/>
  <c r="BY124" i="34"/>
  <c r="BY18" i="34"/>
  <c r="CF274" i="34"/>
  <c r="CA257" i="34"/>
  <c r="CD257" i="34" s="1"/>
  <c r="BY197" i="34"/>
  <c r="BZ298" i="34"/>
  <c r="BY243" i="34"/>
  <c r="CA237" i="34"/>
  <c r="CD237" i="34" s="1"/>
  <c r="BY117" i="34"/>
  <c r="BY215" i="34"/>
  <c r="BY108" i="34"/>
  <c r="BY238" i="34"/>
  <c r="CF19" i="34"/>
  <c r="BY56" i="34"/>
  <c r="BU339" i="34"/>
  <c r="BX339" i="34" s="1"/>
  <c r="BY93" i="34"/>
  <c r="CF187" i="34"/>
  <c r="BY134" i="34"/>
  <c r="BY221" i="34"/>
  <c r="CF85" i="34"/>
  <c r="CA262" i="34"/>
  <c r="CD262" i="34" s="1"/>
  <c r="BZ192" i="34"/>
  <c r="BZ259" i="34"/>
  <c r="BY80" i="34"/>
  <c r="BZ31" i="34"/>
  <c r="BY298" i="34"/>
  <c r="CA106" i="34"/>
  <c r="CD106" i="34" s="1"/>
  <c r="BZ254" i="34"/>
  <c r="CG242" i="34"/>
  <c r="BZ229" i="34"/>
  <c r="CG273" i="34"/>
  <c r="CF127" i="34"/>
  <c r="CG13" i="34"/>
  <c r="CF59" i="34"/>
  <c r="BZ164" i="34"/>
  <c r="CA75" i="34"/>
  <c r="CD75" i="34" s="1"/>
  <c r="CA296" i="34"/>
  <c r="CD296" i="34" s="1"/>
  <c r="CA57" i="34"/>
  <c r="CD57" i="34" s="1"/>
  <c r="CA48" i="34"/>
  <c r="CD48" i="34" s="1"/>
  <c r="BY152" i="34"/>
  <c r="BY120" i="34"/>
  <c r="BZ29" i="34"/>
  <c r="CF328" i="34"/>
  <c r="BZ95" i="34"/>
  <c r="BZ278" i="34"/>
  <c r="CA174" i="34"/>
  <c r="CD174" i="34" s="1"/>
  <c r="BZ123" i="34"/>
  <c r="CE248" i="34"/>
  <c r="BZ239" i="34"/>
  <c r="BY130" i="34"/>
  <c r="CG233" i="34"/>
  <c r="BZ132" i="34"/>
  <c r="CA127" i="34"/>
  <c r="CD127" i="34" s="1"/>
  <c r="BY274" i="34"/>
  <c r="BY204" i="34"/>
  <c r="BZ87" i="34"/>
  <c r="BY222" i="34"/>
  <c r="BZ238" i="34"/>
  <c r="CE69" i="34"/>
  <c r="BZ148" i="34"/>
  <c r="BY258" i="34"/>
  <c r="BY225" i="34"/>
  <c r="BY26" i="34"/>
  <c r="BZ307" i="34"/>
  <c r="BY30" i="34"/>
  <c r="BS356" i="34"/>
  <c r="BV356" i="34" s="1"/>
  <c r="BY36" i="34"/>
  <c r="BY31" i="34"/>
  <c r="CA116" i="34"/>
  <c r="CD116" i="34" s="1"/>
  <c r="CA146" i="34"/>
  <c r="CD146" i="34" s="1"/>
  <c r="CA212" i="34"/>
  <c r="CA247" i="34"/>
  <c r="CD247" i="34" s="1"/>
  <c r="BY123" i="34"/>
  <c r="BZ40" i="34"/>
  <c r="BZ318" i="34"/>
  <c r="BY37" i="34"/>
  <c r="CG328" i="34"/>
  <c r="CG178" i="34"/>
  <c r="BY198" i="34"/>
  <c r="BY170" i="34"/>
  <c r="CF186" i="34"/>
  <c r="BY110" i="34"/>
  <c r="BZ100" i="34"/>
  <c r="BT356" i="34"/>
  <c r="BW356" i="34" s="1"/>
  <c r="CA126" i="34"/>
  <c r="CD126" i="34" s="1"/>
  <c r="BZ326" i="34"/>
  <c r="CA321" i="34"/>
  <c r="CD321" i="34" s="1"/>
  <c r="BT333" i="34"/>
  <c r="BW333" i="34" s="1"/>
  <c r="BZ237" i="34"/>
  <c r="BY7" i="34"/>
  <c r="CA120" i="34"/>
  <c r="CD120" i="34" s="1"/>
  <c r="BU333" i="34"/>
  <c r="BX333" i="34" s="1"/>
  <c r="CA192" i="34"/>
  <c r="CD192" i="34" s="1"/>
  <c r="BY50" i="34"/>
  <c r="CG110" i="34"/>
  <c r="CA34" i="34"/>
  <c r="CD34" i="34" s="1"/>
  <c r="CA82" i="34"/>
  <c r="CD82" i="34" s="1"/>
  <c r="CA306" i="34"/>
  <c r="CD306" i="34" s="1"/>
  <c r="BZ154" i="34"/>
  <c r="BY146" i="34"/>
  <c r="BZ255" i="34"/>
  <c r="BZ279" i="34"/>
  <c r="BY154" i="34"/>
  <c r="CA114" i="34"/>
  <c r="CD114" i="34" s="1"/>
  <c r="CA65" i="34"/>
  <c r="CD65" i="34" s="1"/>
  <c r="BY200" i="34"/>
  <c r="CG49" i="34"/>
  <c r="BY278" i="34"/>
  <c r="CF188" i="34"/>
  <c r="BZ27" i="34"/>
  <c r="BZ32" i="34"/>
  <c r="BZ160" i="34"/>
  <c r="BZ82" i="34"/>
  <c r="BZ62" i="34"/>
  <c r="BZ58" i="34"/>
  <c r="CA255" i="34"/>
  <c r="CD255" i="34" s="1"/>
  <c r="BY20" i="34"/>
  <c r="BZ314" i="34"/>
  <c r="CA29" i="34"/>
  <c r="CD29" i="34" s="1"/>
  <c r="BZ113" i="34"/>
  <c r="CA92" i="34"/>
  <c r="CD92" i="34" s="1"/>
  <c r="BZ304" i="34"/>
  <c r="BY27" i="34"/>
  <c r="CA248" i="34"/>
  <c r="BS385" i="34"/>
  <c r="BV385" i="34" s="1"/>
  <c r="CG191" i="34"/>
  <c r="BZ70" i="34"/>
  <c r="BY213" i="34"/>
  <c r="CF162" i="34"/>
  <c r="BY62" i="34"/>
  <c r="CA287" i="34"/>
  <c r="CD287" i="34" s="1"/>
  <c r="BZ269" i="34"/>
  <c r="BY127" i="34"/>
  <c r="BY103" i="34"/>
  <c r="BY229" i="34"/>
  <c r="CG156" i="34"/>
  <c r="BY267" i="34"/>
  <c r="CG318" i="34"/>
  <c r="BY239" i="34"/>
  <c r="BY14" i="34"/>
  <c r="CA163" i="34"/>
  <c r="CD163" i="34" s="1"/>
  <c r="BY128" i="34"/>
  <c r="BY174" i="34"/>
  <c r="CA20" i="34"/>
  <c r="CD20" i="34" s="1"/>
  <c r="CA94" i="34"/>
  <c r="CD94" i="34" s="1"/>
  <c r="BZ272" i="34"/>
  <c r="CG297" i="34"/>
  <c r="CA72" i="34"/>
  <c r="CD72" i="34" s="1"/>
  <c r="BZ49" i="34"/>
  <c r="CF118" i="34"/>
  <c r="CF182" i="34"/>
  <c r="BY202" i="34"/>
  <c r="CA194" i="34"/>
  <c r="CD194" i="34" s="1"/>
  <c r="CG182" i="34"/>
  <c r="BZ60" i="34"/>
  <c r="CA46" i="34"/>
  <c r="CD46" i="34" s="1"/>
  <c r="BT361" i="34"/>
  <c r="CF203" i="34"/>
  <c r="CA300" i="34"/>
  <c r="CD300" i="34" s="1"/>
  <c r="CF139" i="34"/>
  <c r="BZ222" i="34"/>
  <c r="BY44" i="34"/>
  <c r="BZ51" i="34"/>
  <c r="CA229" i="34"/>
  <c r="CD229" i="34" s="1"/>
  <c r="BZ202" i="34"/>
  <c r="BZ330" i="34"/>
  <c r="BZ178" i="34"/>
  <c r="BZ267" i="34"/>
  <c r="BY160" i="34"/>
  <c r="BY126" i="34"/>
  <c r="BZ115" i="34"/>
  <c r="CA18" i="34"/>
  <c r="CD18" i="34" s="1"/>
  <c r="BY21" i="34"/>
  <c r="BY254" i="34"/>
  <c r="BY286" i="34"/>
  <c r="BZ150" i="34"/>
  <c r="BY212" i="34"/>
  <c r="BY246" i="34"/>
  <c r="CF247" i="34"/>
  <c r="BZ108" i="34"/>
  <c r="BY304" i="34"/>
  <c r="BY72" i="34"/>
  <c r="BY297" i="34"/>
  <c r="BY34" i="34"/>
  <c r="BY82" i="34"/>
  <c r="BY270" i="34"/>
  <c r="BY306" i="34"/>
  <c r="BZ88" i="34"/>
  <c r="BU406" i="34"/>
  <c r="BZ93" i="34"/>
  <c r="BY132" i="34"/>
  <c r="BZ163" i="34"/>
  <c r="BY271" i="34"/>
  <c r="BY183" i="34"/>
  <c r="BY179" i="34"/>
  <c r="CA52" i="34"/>
  <c r="CD52" i="34" s="1"/>
  <c r="BZ264" i="34"/>
  <c r="CA152" i="34"/>
  <c r="CD152" i="34" s="1"/>
  <c r="BZ323" i="34"/>
  <c r="BZ65" i="34"/>
  <c r="CG140" i="34"/>
  <c r="BY323" i="34"/>
  <c r="BY32" i="34"/>
  <c r="BZ195" i="34"/>
  <c r="BY201" i="34"/>
  <c r="CF287" i="34"/>
  <c r="BY86" i="34"/>
  <c r="BY74" i="34"/>
  <c r="BY293" i="34"/>
  <c r="BT338" i="34"/>
  <c r="BW338" i="34" s="1"/>
  <c r="CG14" i="34"/>
  <c r="BY194" i="34"/>
  <c r="CA266" i="34"/>
  <c r="CD266" i="34" s="1"/>
  <c r="CA209" i="34"/>
  <c r="CD209" i="34" s="1"/>
  <c r="BZ171" i="34"/>
  <c r="CG109" i="34"/>
  <c r="CA56" i="34"/>
  <c r="CD56" i="34" s="1"/>
  <c r="CA124" i="34"/>
  <c r="CA31" i="34"/>
  <c r="CD31" i="34" s="1"/>
  <c r="CA148" i="34"/>
  <c r="CD148" i="34" s="1"/>
  <c r="BY57" i="34"/>
  <c r="CA298" i="34"/>
  <c r="CD298" i="34" s="1"/>
  <c r="BY122" i="34"/>
  <c r="BY233" i="34"/>
  <c r="BY35" i="34"/>
  <c r="BY96" i="34"/>
  <c r="CF291" i="34"/>
  <c r="BY295" i="34"/>
  <c r="BZ91" i="34"/>
  <c r="CG239" i="34"/>
  <c r="BY231" i="34"/>
  <c r="CA183" i="34"/>
  <c r="BY205" i="34"/>
  <c r="BY266" i="34"/>
  <c r="BT406" i="34"/>
  <c r="BY185" i="34"/>
  <c r="BZ10" i="34"/>
  <c r="BY250" i="34"/>
  <c r="BY312" i="34"/>
  <c r="BY237" i="34"/>
  <c r="CA53" i="34"/>
  <c r="CD53" i="34" s="1"/>
  <c r="BZ120" i="34"/>
  <c r="CA85" i="34"/>
  <c r="CD85" i="34" s="1"/>
  <c r="BY264" i="34"/>
  <c r="BY92" i="34"/>
  <c r="BY311" i="34"/>
  <c r="CF122" i="34"/>
  <c r="BY314" i="34"/>
  <c r="BY116" i="34"/>
  <c r="BZ124" i="34"/>
  <c r="BY148" i="34"/>
  <c r="BY139" i="34"/>
  <c r="CF184" i="34"/>
  <c r="CA30" i="34"/>
  <c r="CD30" i="34" s="1"/>
  <c r="CG98" i="34"/>
  <c r="BY47" i="34"/>
  <c r="BS395" i="34"/>
  <c r="CA304" i="34"/>
  <c r="CF48" i="34"/>
  <c r="BZ140" i="34"/>
  <c r="BZ183" i="34"/>
  <c r="BY48" i="34"/>
  <c r="BZ185" i="34"/>
  <c r="BY301" i="34"/>
  <c r="CF121" i="34"/>
  <c r="CA323" i="34"/>
  <c r="BY136" i="34"/>
  <c r="CE140" i="34"/>
  <c r="BY209" i="34"/>
  <c r="BS361" i="34"/>
  <c r="BV361" i="34" s="1"/>
  <c r="CE300" i="34"/>
  <c r="BZ311" i="34"/>
  <c r="CA88" i="34"/>
  <c r="CD88" i="34" s="1"/>
  <c r="CA108" i="34"/>
  <c r="BY281" i="34"/>
  <c r="BY228" i="34"/>
  <c r="BY193" i="34"/>
  <c r="BY277" i="34"/>
  <c r="BZ225" i="34"/>
  <c r="BT362" i="34"/>
  <c r="BZ362" i="34" s="1"/>
  <c r="BU360" i="34"/>
  <c r="CE121" i="34"/>
  <c r="BZ43" i="34"/>
  <c r="BT409" i="34"/>
  <c r="BY54" i="34"/>
  <c r="BY321" i="34"/>
  <c r="BY234" i="34"/>
  <c r="BY98" i="34"/>
  <c r="BY265" i="34"/>
  <c r="BT399" i="34"/>
  <c r="BY294" i="34"/>
  <c r="BS399" i="34"/>
  <c r="CE192" i="34"/>
  <c r="BY66" i="34"/>
  <c r="BT376" i="34"/>
  <c r="BW376" i="34" s="1"/>
  <c r="BU359" i="34"/>
  <c r="BX359" i="34" s="1"/>
  <c r="BY219" i="34"/>
  <c r="BY172" i="34"/>
  <c r="BT354" i="34"/>
  <c r="BU399" i="34"/>
  <c r="CE10" i="34"/>
  <c r="CF80" i="34"/>
  <c r="BU417" i="34"/>
  <c r="BT395" i="34"/>
  <c r="CA17" i="34"/>
  <c r="BZ35" i="34"/>
  <c r="BZ151" i="34"/>
  <c r="BY196" i="34"/>
  <c r="BY247" i="34"/>
  <c r="BY17" i="34"/>
  <c r="BZ180" i="34"/>
  <c r="BY77" i="34"/>
  <c r="CA139" i="34"/>
  <c r="BZ212" i="34"/>
  <c r="CE187" i="34"/>
  <c r="BY195" i="34"/>
  <c r="BU395" i="34"/>
  <c r="CA123" i="34"/>
  <c r="BY328" i="34"/>
  <c r="BS339" i="34"/>
  <c r="BV339" i="34" s="1"/>
  <c r="BZ24" i="34"/>
  <c r="CG23" i="34"/>
  <c r="BY268" i="34"/>
  <c r="CF200" i="34"/>
  <c r="CA211" i="34"/>
  <c r="CD211" i="34" s="1"/>
  <c r="CE88" i="34"/>
  <c r="CA91" i="34"/>
  <c r="CD91" i="34" s="1"/>
  <c r="BY75" i="34"/>
  <c r="BZ33" i="34"/>
  <c r="CE24" i="34"/>
  <c r="CA39" i="34"/>
  <c r="CD39" i="34" s="1"/>
  <c r="CF190" i="34"/>
  <c r="CE245" i="34"/>
  <c r="CG201" i="34"/>
  <c r="BY109" i="34"/>
  <c r="BY68" i="34"/>
  <c r="BY9" i="34"/>
  <c r="CF52" i="34"/>
  <c r="CG271" i="34"/>
  <c r="BY91" i="34"/>
  <c r="BY291" i="34"/>
  <c r="CA144" i="34"/>
  <c r="CD144" i="34" s="1"/>
  <c r="BY83" i="34"/>
  <c r="BZ196" i="34"/>
  <c r="BY206" i="34"/>
  <c r="BY305" i="34"/>
  <c r="CE40" i="34"/>
  <c r="CA95" i="34"/>
  <c r="CD95" i="34" s="1"/>
  <c r="BZ144" i="34"/>
  <c r="CA83" i="34"/>
  <c r="CD83" i="34" s="1"/>
  <c r="BY309" i="34"/>
  <c r="BZ215" i="34"/>
  <c r="BY144" i="34"/>
  <c r="BY296" i="34"/>
  <c r="BZ83" i="34"/>
  <c r="BY64" i="34"/>
  <c r="BY252" i="34"/>
  <c r="BZ244" i="34"/>
  <c r="CE85" i="34"/>
  <c r="CA180" i="34"/>
  <c r="CA283" i="34"/>
  <c r="CD283" i="34" s="1"/>
  <c r="BY283" i="34"/>
  <c r="CA40" i="34"/>
  <c r="BZ176" i="34"/>
  <c r="CA176" i="34"/>
  <c r="CD176" i="34" s="1"/>
  <c r="BY168" i="34"/>
  <c r="BU348" i="34"/>
  <c r="BX348" i="34" s="1"/>
  <c r="CA21" i="34"/>
  <c r="CD21" i="34" s="1"/>
  <c r="BY284" i="34"/>
  <c r="CE180" i="34"/>
  <c r="BY176" i="34"/>
  <c r="CA220" i="34"/>
  <c r="CD220" i="34" s="1"/>
  <c r="BZ283" i="34"/>
  <c r="BZ295" i="34"/>
  <c r="CA291" i="34"/>
  <c r="CD291" i="34" s="1"/>
  <c r="BY220" i="34"/>
  <c r="CA295" i="34"/>
  <c r="CD295" i="34" s="1"/>
  <c r="BY49" i="34"/>
  <c r="BY171" i="34"/>
  <c r="BY41" i="34"/>
  <c r="BZ211" i="34"/>
  <c r="BZ41" i="34"/>
  <c r="BY151" i="34"/>
  <c r="BZ271" i="34"/>
  <c r="CA41" i="34"/>
  <c r="CD41" i="34" s="1"/>
  <c r="CA115" i="34"/>
  <c r="CD115" i="34" s="1"/>
  <c r="BZ73" i="34"/>
  <c r="CA228" i="34"/>
  <c r="CA227" i="34"/>
  <c r="CD227" i="34" s="1"/>
  <c r="BY76" i="34"/>
  <c r="BZ76" i="34"/>
  <c r="BZ11" i="34"/>
  <c r="BY29" i="34"/>
  <c r="BZ227" i="34"/>
  <c r="BZ275" i="34"/>
  <c r="CA80" i="34"/>
  <c r="CA151" i="34"/>
  <c r="CD151" i="34" s="1"/>
  <c r="CA121" i="34"/>
  <c r="BY52" i="34"/>
  <c r="CA69" i="34"/>
  <c r="BY259" i="34"/>
  <c r="CA171" i="34"/>
  <c r="CD171" i="34" s="1"/>
  <c r="CA76" i="34"/>
  <c r="CD76" i="34" s="1"/>
  <c r="BZ228" i="34"/>
  <c r="BY211" i="34"/>
  <c r="BY11" i="34"/>
  <c r="BY207" i="34"/>
  <c r="BZ69" i="34"/>
  <c r="CA275" i="34"/>
  <c r="CD275" i="34" s="1"/>
  <c r="BY275" i="34"/>
  <c r="BY115" i="34"/>
  <c r="BY227" i="34"/>
  <c r="BT336" i="34"/>
  <c r="BW336" i="34" s="1"/>
  <c r="BZ416" i="34"/>
  <c r="CA16" i="34"/>
  <c r="CD16" i="34" s="1"/>
  <c r="CA188" i="34"/>
  <c r="CD188" i="34" s="1"/>
  <c r="BZ224" i="34"/>
  <c r="BY236" i="34"/>
  <c r="BY255" i="34"/>
  <c r="CA236" i="34"/>
  <c r="CD236" i="34" s="1"/>
  <c r="CA112" i="34"/>
  <c r="CD112" i="34" s="1"/>
  <c r="BZ288" i="34"/>
  <c r="BZ131" i="34"/>
  <c r="BZ207" i="34"/>
  <c r="CA311" i="34"/>
  <c r="BZ240" i="34"/>
  <c r="BZ236" i="34"/>
  <c r="BZ135" i="34"/>
  <c r="CA224" i="34"/>
  <c r="CD224" i="34" s="1"/>
  <c r="CA105" i="34"/>
  <c r="CD105" i="34" s="1"/>
  <c r="CA240" i="34"/>
  <c r="CD240" i="34" s="1"/>
  <c r="BY235" i="34"/>
  <c r="CA131" i="34"/>
  <c r="CD131" i="34" s="1"/>
  <c r="BY135" i="34"/>
  <c r="BY240" i="34"/>
  <c r="BZ418" i="34"/>
  <c r="CA207" i="34"/>
  <c r="CD207" i="34" s="1"/>
  <c r="BZ284" i="34"/>
  <c r="CA235" i="34"/>
  <c r="CD235" i="34" s="1"/>
  <c r="BZ112" i="34"/>
  <c r="CA288" i="34"/>
  <c r="CD288" i="34" s="1"/>
  <c r="BY105" i="34"/>
  <c r="BY224" i="34"/>
  <c r="BY65" i="34"/>
  <c r="BY112" i="34"/>
  <c r="BZ105" i="34"/>
  <c r="BZ235" i="34"/>
  <c r="BZ116" i="34"/>
  <c r="BY131" i="34"/>
  <c r="CA135" i="34"/>
  <c r="CD135" i="34" s="1"/>
  <c r="CA284" i="34"/>
  <c r="CD284" i="34" s="1"/>
  <c r="BY288" i="34"/>
  <c r="BU366" i="34"/>
  <c r="BX366" i="34" s="1"/>
  <c r="BS360" i="34"/>
  <c r="BZ129" i="34"/>
  <c r="BZ47" i="34"/>
  <c r="CA113" i="34"/>
  <c r="CD113" i="34" s="1"/>
  <c r="BY33" i="34"/>
  <c r="BY67" i="34"/>
  <c r="CA204" i="34"/>
  <c r="CD204" i="34" s="1"/>
  <c r="BZ92" i="34"/>
  <c r="CA104" i="34"/>
  <c r="CD104" i="34" s="1"/>
  <c r="BZ315" i="34"/>
  <c r="CA96" i="34"/>
  <c r="BZ179" i="34"/>
  <c r="CA320" i="34"/>
  <c r="CD320" i="34" s="1"/>
  <c r="CA64" i="34"/>
  <c r="CD64" i="34" s="1"/>
  <c r="BY320" i="34"/>
  <c r="BZ96" i="34"/>
  <c r="BZ64" i="34"/>
  <c r="CA107" i="34"/>
  <c r="CD107" i="34" s="1"/>
  <c r="CA147" i="34"/>
  <c r="CD147" i="34" s="1"/>
  <c r="CA303" i="34"/>
  <c r="CD303" i="34" s="1"/>
  <c r="BY104" i="34"/>
  <c r="CA208" i="34"/>
  <c r="CD208" i="34" s="1"/>
  <c r="BY19" i="34"/>
  <c r="CA199" i="34"/>
  <c r="CD199" i="34" s="1"/>
  <c r="BZ111" i="34"/>
  <c r="CA175" i="34"/>
  <c r="CD175" i="34" s="1"/>
  <c r="BY111" i="34"/>
  <c r="BU354" i="34"/>
  <c r="BZ107" i="34"/>
  <c r="BY143" i="34"/>
  <c r="BY299" i="34"/>
  <c r="CA308" i="34"/>
  <c r="CD308" i="34" s="1"/>
  <c r="CA33" i="34"/>
  <c r="CD33" i="34" s="1"/>
  <c r="CA327" i="34"/>
  <c r="CD327" i="34" s="1"/>
  <c r="BY263" i="34"/>
  <c r="BY59" i="34"/>
  <c r="CA244" i="34"/>
  <c r="CD244" i="34" s="1"/>
  <c r="BY53" i="34"/>
  <c r="BZ16" i="34"/>
  <c r="CA216" i="34"/>
  <c r="CD216" i="34" s="1"/>
  <c r="CA279" i="34"/>
  <c r="CD279" i="34" s="1"/>
  <c r="CA89" i="34"/>
  <c r="CD89" i="34" s="1"/>
  <c r="CA73" i="34"/>
  <c r="CD73" i="34" s="1"/>
  <c r="BY251" i="34"/>
  <c r="CA316" i="34"/>
  <c r="CD316" i="34" s="1"/>
  <c r="BY15" i="34"/>
  <c r="BY99" i="34"/>
  <c r="BY199" i="34"/>
  <c r="CA15" i="34"/>
  <c r="CD15" i="34" s="1"/>
  <c r="BZ252" i="34"/>
  <c r="CA143" i="34"/>
  <c r="CD143" i="34" s="1"/>
  <c r="BY175" i="34"/>
  <c r="BZ199" i="34"/>
  <c r="CA111" i="34"/>
  <c r="CD111" i="34" s="1"/>
  <c r="CA200" i="34"/>
  <c r="CD200" i="34" s="1"/>
  <c r="BY319" i="34"/>
  <c r="BY256" i="34"/>
  <c r="BY308" i="34"/>
  <c r="BY188" i="34"/>
  <c r="CA19" i="34"/>
  <c r="CD19" i="34" s="1"/>
  <c r="BZ263" i="34"/>
  <c r="BY327" i="34"/>
  <c r="CA10" i="34"/>
  <c r="CD10" i="34" s="1"/>
  <c r="BZ99" i="34"/>
  <c r="BZ216" i="34"/>
  <c r="BY51" i="34"/>
  <c r="BZ89" i="34"/>
  <c r="BZ299" i="34"/>
  <c r="CA268" i="34"/>
  <c r="CD268" i="34" s="1"/>
  <c r="BZ67" i="34"/>
  <c r="BZ204" i="34"/>
  <c r="BY16" i="34"/>
  <c r="BY113" i="34"/>
  <c r="BY55" i="34"/>
  <c r="BY216" i="34"/>
  <c r="CA51" i="34"/>
  <c r="CD51" i="34" s="1"/>
  <c r="BY89" i="34"/>
  <c r="BZ208" i="34"/>
  <c r="BZ419" i="34"/>
  <c r="CA299" i="34"/>
  <c r="CD299" i="34" s="1"/>
  <c r="BY208" i="34"/>
  <c r="BZ320" i="34"/>
  <c r="BY73" i="34"/>
  <c r="CA307" i="34"/>
  <c r="CD307" i="34" s="1"/>
  <c r="BZ104" i="34"/>
  <c r="CA256" i="34"/>
  <c r="CD256" i="34" s="1"/>
  <c r="CA9" i="34"/>
  <c r="CD9" i="34" s="1"/>
  <c r="BY147" i="34"/>
  <c r="BY223" i="34"/>
  <c r="BY106" i="34"/>
  <c r="BY315" i="34"/>
  <c r="BY307" i="34"/>
  <c r="BZ256" i="34"/>
  <c r="CA155" i="34"/>
  <c r="CD155" i="34" s="1"/>
  <c r="CA263" i="34"/>
  <c r="CD263" i="34" s="1"/>
  <c r="CA59" i="34"/>
  <c r="CD59" i="34" s="1"/>
  <c r="CA129" i="34"/>
  <c r="CD129" i="34" s="1"/>
  <c r="CA179" i="34"/>
  <c r="CD179" i="34" s="1"/>
  <c r="BY279" i="34"/>
  <c r="CA252" i="34"/>
  <c r="CD252" i="34" s="1"/>
  <c r="CA251" i="34"/>
  <c r="CD251" i="34" s="1"/>
  <c r="BZ268" i="34"/>
  <c r="BZ15" i="34"/>
  <c r="CA67" i="34"/>
  <c r="CD67" i="34" s="1"/>
  <c r="BY129" i="34"/>
  <c r="BZ243" i="34"/>
  <c r="BZ327" i="34"/>
  <c r="CE244" i="34"/>
  <c r="CA47" i="34"/>
  <c r="CD47" i="34" s="1"/>
  <c r="CA315" i="34"/>
  <c r="CD315" i="34" s="1"/>
  <c r="BZ303" i="34"/>
  <c r="BZ308" i="34"/>
  <c r="BY155" i="34"/>
  <c r="CA243" i="34"/>
  <c r="CD243" i="34" s="1"/>
  <c r="BZ147" i="34"/>
  <c r="BY272" i="34"/>
  <c r="BY316" i="34"/>
  <c r="BZ9" i="34"/>
  <c r="CA272" i="34"/>
  <c r="CD272" i="34" s="1"/>
  <c r="CA99" i="34"/>
  <c r="CD99" i="34" s="1"/>
  <c r="BY107" i="34"/>
  <c r="BZ413" i="34"/>
  <c r="BZ422" i="34"/>
  <c r="BZ417" i="34"/>
  <c r="BY303" i="34"/>
  <c r="BY189" i="34"/>
  <c r="BZ159" i="34"/>
  <c r="CA184" i="34"/>
  <c r="CD184" i="34" s="1"/>
  <c r="BZ45" i="34"/>
  <c r="BZ260" i="34"/>
  <c r="CA79" i="34"/>
  <c r="CD79" i="34" s="1"/>
  <c r="CA63" i="34"/>
  <c r="CD63" i="34" s="1"/>
  <c r="BZ223" i="34"/>
  <c r="BZ71" i="34"/>
  <c r="BY324" i="34"/>
  <c r="BZ103" i="34"/>
  <c r="BZ172" i="34"/>
  <c r="BY23" i="34"/>
  <c r="CA68" i="34"/>
  <c r="CA267" i="34"/>
  <c r="BY45" i="34"/>
  <c r="BY232" i="34"/>
  <c r="BU361" i="34"/>
  <c r="BY28" i="34"/>
  <c r="BZ53" i="34"/>
  <c r="CA119" i="34"/>
  <c r="CD119" i="34" s="1"/>
  <c r="BY119" i="34"/>
  <c r="BZ63" i="34"/>
  <c r="BY331" i="34"/>
  <c r="BY13" i="34"/>
  <c r="CA37" i="34"/>
  <c r="CD37" i="34" s="1"/>
  <c r="BZ37" i="34"/>
  <c r="BZ167" i="34"/>
  <c r="BY125" i="34"/>
  <c r="CA101" i="34"/>
  <c r="CD101" i="34" s="1"/>
  <c r="BZ219" i="34"/>
  <c r="BZ68" i="34"/>
  <c r="BZ125" i="34"/>
  <c r="CA260" i="34"/>
  <c r="CD260" i="34" s="1"/>
  <c r="CA55" i="34"/>
  <c r="CD55" i="34" s="1"/>
  <c r="BY184" i="34"/>
  <c r="BZ13" i="34"/>
  <c r="CA117" i="34"/>
  <c r="CD117" i="34" s="1"/>
  <c r="BY159" i="34"/>
  <c r="BZ232" i="34"/>
  <c r="BZ7" i="34"/>
  <c r="BY280" i="34"/>
  <c r="BY287" i="34"/>
  <c r="CA12" i="34"/>
  <c r="CD12" i="34" s="1"/>
  <c r="CA324" i="34"/>
  <c r="CD324" i="34" s="1"/>
  <c r="CA45" i="34"/>
  <c r="CD45" i="34" s="1"/>
  <c r="CA71" i="34"/>
  <c r="CD71" i="34" s="1"/>
  <c r="BY167" i="34"/>
  <c r="BS348" i="34"/>
  <c r="BY58" i="34"/>
  <c r="BZ312" i="34"/>
  <c r="BY79" i="34"/>
  <c r="BY71" i="34"/>
  <c r="BY156" i="34"/>
  <c r="CA312" i="34"/>
  <c r="BY100" i="34"/>
  <c r="CA103" i="34"/>
  <c r="BZ101" i="34"/>
  <c r="BZ292" i="34"/>
  <c r="CA125" i="34"/>
  <c r="CD125" i="34" s="1"/>
  <c r="CA219" i="34"/>
  <c r="CA292" i="34"/>
  <c r="CD292" i="34" s="1"/>
  <c r="BZ156" i="34"/>
  <c r="BY282" i="34"/>
  <c r="BY101" i="34"/>
  <c r="BZ324" i="34"/>
  <c r="BZ119" i="34"/>
  <c r="BY191" i="34"/>
  <c r="BY292" i="34"/>
  <c r="BS354" i="34"/>
  <c r="BT348" i="34"/>
  <c r="CA7" i="34"/>
  <c r="BZ331" i="34"/>
  <c r="BY63" i="34"/>
  <c r="BZ39" i="34"/>
  <c r="CA280" i="34"/>
  <c r="CD280" i="34" s="1"/>
  <c r="BZ319" i="34"/>
  <c r="CA28" i="34"/>
  <c r="CD28" i="34" s="1"/>
  <c r="BZ55" i="34"/>
  <c r="CA331" i="34"/>
  <c r="CD331" i="34" s="1"/>
  <c r="CA172" i="34"/>
  <c r="CA44" i="34"/>
  <c r="BZ117" i="34"/>
  <c r="BZ280" i="34"/>
  <c r="BY12" i="34"/>
  <c r="CA167" i="34"/>
  <c r="CD167" i="34" s="1"/>
  <c r="BZ109" i="34"/>
  <c r="BZ28" i="34"/>
  <c r="BY260" i="34"/>
  <c r="BT379" i="34"/>
  <c r="BU334" i="34"/>
  <c r="BS334" i="34"/>
  <c r="BT334" i="34"/>
  <c r="BZ209" i="34"/>
  <c r="BY169" i="34"/>
  <c r="CA58" i="34"/>
  <c r="CD58" i="34" s="1"/>
  <c r="BZ54" i="34"/>
  <c r="BZ189" i="34"/>
  <c r="CA282" i="34"/>
  <c r="CD282" i="34" s="1"/>
  <c r="CA302" i="34"/>
  <c r="CD302" i="34" s="1"/>
  <c r="CA325" i="34"/>
  <c r="CD325" i="34" s="1"/>
  <c r="BZ273" i="34"/>
  <c r="BZ289" i="34"/>
  <c r="BZ297" i="34"/>
  <c r="BZ242" i="34"/>
  <c r="BZ241" i="34"/>
  <c r="BY289" i="34"/>
  <c r="CA154" i="34"/>
  <c r="BZ14" i="34"/>
  <c r="CA54" i="34"/>
  <c r="BZ290" i="34"/>
  <c r="BZ249" i="34"/>
  <c r="BZ253" i="34"/>
  <c r="CA317" i="34"/>
  <c r="CD317" i="34" s="1"/>
  <c r="BY162" i="34"/>
  <c r="BZ277" i="34"/>
  <c r="BY42" i="34"/>
  <c r="CA326" i="34"/>
  <c r="CD326" i="34" s="1"/>
  <c r="CA157" i="34"/>
  <c r="CD157" i="34" s="1"/>
  <c r="CA102" i="34"/>
  <c r="CD102" i="34" s="1"/>
  <c r="CA130" i="34"/>
  <c r="BY326" i="34"/>
  <c r="BZ177" i="34"/>
  <c r="BZ18" i="34"/>
  <c r="BZ170" i="34"/>
  <c r="CA133" i="34"/>
  <c r="CD133" i="34" s="1"/>
  <c r="BY165" i="34"/>
  <c r="BZ325" i="34"/>
  <c r="BZ106" i="34"/>
  <c r="CA6" i="34"/>
  <c r="CD6" i="34" s="1"/>
  <c r="BY285" i="34"/>
  <c r="BY90" i="34"/>
  <c r="BY249" i="34"/>
  <c r="BU380" i="34"/>
  <c r="BX380" i="34" s="1"/>
  <c r="BZ302" i="34"/>
  <c r="CA230" i="34"/>
  <c r="CD230" i="34" s="1"/>
  <c r="BY325" i="34"/>
  <c r="CA249" i="34"/>
  <c r="CD249" i="34" s="1"/>
  <c r="CA322" i="34"/>
  <c r="CA149" i="34"/>
  <c r="CD149" i="34" s="1"/>
  <c r="CA165" i="34"/>
  <c r="CD165" i="34" s="1"/>
  <c r="BT372" i="34"/>
  <c r="BU362" i="34"/>
  <c r="BZ213" i="34"/>
  <c r="BZ169" i="34"/>
  <c r="BY102" i="34"/>
  <c r="BZ193" i="34"/>
  <c r="BZ329" i="34"/>
  <c r="CA141" i="34"/>
  <c r="CD141" i="34" s="1"/>
  <c r="BZ157" i="34"/>
  <c r="BZ205" i="34"/>
  <c r="CA314" i="34"/>
  <c r="CA281" i="34"/>
  <c r="BT383" i="34"/>
  <c r="BW383" i="34" s="1"/>
  <c r="CA253" i="34"/>
  <c r="CD253" i="34" s="1"/>
  <c r="BZ245" i="34"/>
  <c r="BZ94" i="34"/>
  <c r="BZ218" i="34"/>
  <c r="CA213" i="34"/>
  <c r="BY230" i="34"/>
  <c r="CA329" i="34"/>
  <c r="BY173" i="34"/>
  <c r="CA301" i="34"/>
  <c r="CA50" i="34"/>
  <c r="CA66" i="34"/>
  <c r="BZ181" i="34"/>
  <c r="BZ258" i="34"/>
  <c r="BY153" i="34"/>
  <c r="BZ149" i="34"/>
  <c r="BY38" i="34"/>
  <c r="BZ322" i="34"/>
  <c r="BZ38" i="34"/>
  <c r="BZ306" i="34"/>
  <c r="CA169" i="34"/>
  <c r="CD169" i="34" s="1"/>
  <c r="CA221" i="34"/>
  <c r="BZ198" i="34"/>
  <c r="BZ137" i="34"/>
  <c r="BY141" i="34"/>
  <c r="CA118" i="34"/>
  <c r="BY218" i="34"/>
  <c r="CA261" i="34"/>
  <c r="CD261" i="34" s="1"/>
  <c r="BY181" i="34"/>
  <c r="BZ233" i="34"/>
  <c r="CA238" i="34"/>
  <c r="CA185" i="34"/>
  <c r="BZ310" i="34"/>
  <c r="BZ206" i="34"/>
  <c r="BZ153" i="34"/>
  <c r="BZ22" i="34"/>
  <c r="BY317" i="34"/>
  <c r="BZ217" i="34"/>
  <c r="BY137" i="34"/>
  <c r="BY157" i="34"/>
  <c r="CA205" i="34"/>
  <c r="BY210" i="34"/>
  <c r="CF246" i="34"/>
  <c r="BY145" i="34"/>
  <c r="BY70" i="34"/>
  <c r="CA218" i="34"/>
  <c r="CD218" i="34" s="1"/>
  <c r="CA210" i="34"/>
  <c r="CD210" i="34" s="1"/>
  <c r="BY226" i="34"/>
  <c r="CA277" i="34"/>
  <c r="CA309" i="34"/>
  <c r="BZ270" i="34"/>
  <c r="CA22" i="34"/>
  <c r="CD22" i="34" s="1"/>
  <c r="BZ46" i="34"/>
  <c r="CA241" i="34"/>
  <c r="CD241" i="34" s="1"/>
  <c r="CA258" i="34"/>
  <c r="CA290" i="34"/>
  <c r="CA153" i="34"/>
  <c r="CD153" i="34" s="1"/>
  <c r="BZ145" i="34"/>
  <c r="BZ66" i="34"/>
  <c r="BZ130" i="34"/>
  <c r="BZ26" i="34"/>
  <c r="BZ194" i="34"/>
  <c r="BZ281" i="34"/>
  <c r="BZ173" i="34"/>
  <c r="BZ102" i="34"/>
  <c r="CA145" i="34"/>
  <c r="CD145" i="34" s="1"/>
  <c r="BY313" i="34"/>
  <c r="BZ146" i="34"/>
  <c r="BZ6" i="34"/>
  <c r="BZ197" i="34"/>
  <c r="CA177" i="34"/>
  <c r="CD177" i="34" s="1"/>
  <c r="BY257" i="34"/>
  <c r="BY133" i="34"/>
  <c r="BY273" i="34"/>
  <c r="BZ138" i="34"/>
  <c r="CA189" i="34"/>
  <c r="CD189" i="34" s="1"/>
  <c r="CA305" i="34"/>
  <c r="CA162" i="34"/>
  <c r="CD162" i="34" s="1"/>
  <c r="BZ161" i="34"/>
  <c r="BY177" i="34"/>
  <c r="CA138" i="34"/>
  <c r="CD138" i="34" s="1"/>
  <c r="BY261" i="34"/>
  <c r="BZ133" i="34"/>
  <c r="BY149" i="34"/>
  <c r="CA245" i="34"/>
  <c r="CA289" i="34"/>
  <c r="CD289" i="34" s="1"/>
  <c r="CA122" i="34"/>
  <c r="BZ257" i="34"/>
  <c r="BY46" i="34"/>
  <c r="CA42" i="34"/>
  <c r="CD42" i="34" s="1"/>
  <c r="CA217" i="34"/>
  <c r="CD217" i="34" s="1"/>
  <c r="CA250" i="34"/>
  <c r="BU385" i="34"/>
  <c r="BX385" i="34" s="1"/>
  <c r="CA181" i="34"/>
  <c r="CD181" i="34" s="1"/>
  <c r="BZ261" i="34"/>
  <c r="BZ226" i="34"/>
  <c r="BY6" i="34"/>
  <c r="BZ214" i="34"/>
  <c r="CA265" i="34"/>
  <c r="BT385" i="34"/>
  <c r="BW385" i="34" s="1"/>
  <c r="BZ285" i="34"/>
  <c r="BZ221" i="34"/>
  <c r="BY138" i="34"/>
  <c r="BZ210" i="34"/>
  <c r="CA294" i="34"/>
  <c r="CA137" i="34"/>
  <c r="CD137" i="34" s="1"/>
  <c r="CA193" i="34"/>
  <c r="BY241" i="34"/>
  <c r="BZ98" i="34"/>
  <c r="CA197" i="34"/>
  <c r="BZ294" i="34"/>
  <c r="BZ234" i="34"/>
  <c r="CA170" i="34"/>
  <c r="BZ165" i="34"/>
  <c r="BZ309" i="34"/>
  <c r="BZ201" i="34"/>
  <c r="BZ42" i="34"/>
  <c r="BZ90" i="34"/>
  <c r="CF313" i="34"/>
  <c r="BZ141" i="34"/>
  <c r="CA86" i="34"/>
  <c r="CA269" i="34"/>
  <c r="CD269" i="34" s="1"/>
  <c r="BZ301" i="34"/>
  <c r="CA293" i="34"/>
  <c r="BY302" i="34"/>
  <c r="CA74" i="34"/>
  <c r="BY22" i="34"/>
  <c r="CA285" i="34"/>
  <c r="CD285" i="34" s="1"/>
  <c r="BZ317" i="34"/>
  <c r="BY253" i="34"/>
  <c r="BZ305" i="34"/>
  <c r="CA90" i="34"/>
  <c r="CD90" i="34" s="1"/>
  <c r="BY217" i="34"/>
  <c r="CA313" i="34"/>
  <c r="CD313" i="34" s="1"/>
  <c r="CA173" i="34"/>
  <c r="CD173" i="34" s="1"/>
  <c r="BZ293" i="34"/>
  <c r="CA161" i="34"/>
  <c r="CD161" i="34" s="1"/>
  <c r="BY161" i="34"/>
  <c r="CA38" i="34"/>
  <c r="CD38" i="34" s="1"/>
  <c r="BY269" i="34"/>
  <c r="CA206" i="34"/>
  <c r="BY395" i="34" l="1"/>
  <c r="CB395" i="34" s="1"/>
  <c r="BX395" i="34"/>
  <c r="CG395" i="34" s="1"/>
  <c r="BW395" i="34"/>
  <c r="CF395" i="34" s="1"/>
  <c r="BS337" i="34"/>
  <c r="BT389" i="34"/>
  <c r="BS382" i="34"/>
  <c r="BS352" i="34"/>
  <c r="BV352" i="34" s="1"/>
  <c r="CE352" i="34" s="1"/>
  <c r="BS381" i="34"/>
  <c r="BV381" i="34" s="1"/>
  <c r="CE381" i="34" s="1"/>
  <c r="BU371" i="34"/>
  <c r="BX371" i="34" s="1"/>
  <c r="CG371" i="34" s="1"/>
  <c r="BV334" i="34"/>
  <c r="CE334" i="34" s="1"/>
  <c r="BY399" i="34"/>
  <c r="CB399" i="34" s="1"/>
  <c r="BV399" i="34"/>
  <c r="CE399" i="34" s="1"/>
  <c r="BX409" i="34"/>
  <c r="CG409" i="34" s="1"/>
  <c r="BX362" i="34"/>
  <c r="CG362" i="34" s="1"/>
  <c r="BX334" i="34"/>
  <c r="CG334" i="34" s="1"/>
  <c r="BZ406" i="34"/>
  <c r="CC406" i="34" s="1"/>
  <c r="BW406" i="34"/>
  <c r="CF406" i="34" s="1"/>
  <c r="BS346" i="34"/>
  <c r="BS391" i="34"/>
  <c r="BY391" i="34" s="1"/>
  <c r="BW379" i="34"/>
  <c r="CF379" i="34" s="1"/>
  <c r="BX417" i="34"/>
  <c r="CG417" i="34" s="1"/>
  <c r="BZ333" i="34"/>
  <c r="CC333" i="34" s="1"/>
  <c r="BW334" i="34"/>
  <c r="CF334" i="34" s="1"/>
  <c r="BX354" i="34"/>
  <c r="CG354" i="34" s="1"/>
  <c r="BV360" i="34"/>
  <c r="CE360" i="34" s="1"/>
  <c r="BX360" i="34"/>
  <c r="CG360" i="34" s="1"/>
  <c r="BX406" i="34"/>
  <c r="CG406" i="34" s="1"/>
  <c r="BW339" i="34"/>
  <c r="CF339" i="34" s="1"/>
  <c r="BW348" i="34"/>
  <c r="CF348" i="34" s="1"/>
  <c r="BV395" i="34"/>
  <c r="CE395" i="34" s="1"/>
  <c r="BX361" i="34"/>
  <c r="CG361" i="34" s="1"/>
  <c r="BW367" i="34"/>
  <c r="BV348" i="34"/>
  <c r="CE348" i="34" s="1"/>
  <c r="BW354" i="34"/>
  <c r="CF354" i="34" s="1"/>
  <c r="BW409" i="34"/>
  <c r="CF409" i="34" s="1"/>
  <c r="BW362" i="34"/>
  <c r="CF362" i="34" s="1"/>
  <c r="BW361" i="34"/>
  <c r="CF361" i="34" s="1"/>
  <c r="BV354" i="34"/>
  <c r="CE354" i="34" s="1"/>
  <c r="BZ399" i="34"/>
  <c r="CC399" i="34" s="1"/>
  <c r="BW399" i="34"/>
  <c r="CF399" i="34" s="1"/>
  <c r="BT374" i="34"/>
  <c r="BW374" i="34" s="1"/>
  <c r="CF374" i="34" s="1"/>
  <c r="BW372" i="34"/>
  <c r="CF372" i="34" s="1"/>
  <c r="BX399" i="34"/>
  <c r="CG399" i="34" s="1"/>
  <c r="BZ336" i="34"/>
  <c r="CC336" i="34" s="1"/>
  <c r="CG348" i="34"/>
  <c r="CG359" i="34"/>
  <c r="BY361" i="34"/>
  <c r="CB361" i="34" s="1"/>
  <c r="CF338" i="34"/>
  <c r="CA333" i="34"/>
  <c r="CD333" i="34" s="1"/>
  <c r="CE356" i="34"/>
  <c r="CA339" i="34"/>
  <c r="CD339" i="34" s="1"/>
  <c r="BY343" i="34"/>
  <c r="CB343" i="34" s="1"/>
  <c r="CE385" i="34"/>
  <c r="BU407" i="34"/>
  <c r="CF376" i="34"/>
  <c r="BU408" i="34"/>
  <c r="CF333" i="34"/>
  <c r="BY333" i="34"/>
  <c r="CB333" i="34" s="1"/>
  <c r="CA356" i="34"/>
  <c r="CD356" i="34" s="1"/>
  <c r="BT408" i="34"/>
  <c r="BT400" i="34"/>
  <c r="CG366" i="34"/>
  <c r="CE339" i="34"/>
  <c r="BT381" i="34"/>
  <c r="BW381" i="34" s="1"/>
  <c r="CF381" i="34" s="1"/>
  <c r="BS376" i="34"/>
  <c r="BY376" i="34" s="1"/>
  <c r="BS380" i="34"/>
  <c r="BV380" i="34" s="1"/>
  <c r="CE380" i="34" s="1"/>
  <c r="BT369" i="34"/>
  <c r="BW369" i="34" s="1"/>
  <c r="BZ356" i="34"/>
  <c r="CC356" i="34" s="1"/>
  <c r="BZ343" i="34"/>
  <c r="CC343" i="34" s="1"/>
  <c r="CA343" i="34"/>
  <c r="CD343" i="34" s="1"/>
  <c r="CG343" i="34"/>
  <c r="BU370" i="34"/>
  <c r="BX370" i="34" s="1"/>
  <c r="BZ338" i="34"/>
  <c r="CC338" i="34" s="1"/>
  <c r="BU388" i="34"/>
  <c r="BX388" i="34" s="1"/>
  <c r="BU337" i="34"/>
  <c r="BX337" i="34" s="1"/>
  <c r="BU358" i="34"/>
  <c r="BX358" i="34" s="1"/>
  <c r="BU345" i="34"/>
  <c r="BX345" i="34" s="1"/>
  <c r="BS351" i="34"/>
  <c r="BU357" i="34"/>
  <c r="BX357" i="34" s="1"/>
  <c r="BS384" i="34"/>
  <c r="BV384" i="34" s="1"/>
  <c r="CE384" i="34" s="1"/>
  <c r="BS370" i="34"/>
  <c r="BV370" i="34" s="1"/>
  <c r="CE370" i="34" s="1"/>
  <c r="BU340" i="34"/>
  <c r="BY385" i="34"/>
  <c r="CB385" i="34" s="1"/>
  <c r="BS357" i="34"/>
  <c r="BY357" i="34" s="1"/>
  <c r="BS359" i="34"/>
  <c r="BV359" i="34" s="1"/>
  <c r="BS335" i="34"/>
  <c r="BY335" i="34" s="1"/>
  <c r="BU335" i="34"/>
  <c r="BX335" i="34" s="1"/>
  <c r="BU392" i="34"/>
  <c r="BX392" i="34" s="1"/>
  <c r="BS366" i="34"/>
  <c r="BT370" i="34"/>
  <c r="BW370" i="34" s="1"/>
  <c r="CF370" i="34" s="1"/>
  <c r="CA348" i="34"/>
  <c r="CD348" i="34" s="1"/>
  <c r="BS368" i="34"/>
  <c r="BS387" i="34"/>
  <c r="BY387" i="34" s="1"/>
  <c r="CB387" i="34" s="1"/>
  <c r="BT337" i="34"/>
  <c r="BW337" i="34" s="1"/>
  <c r="CF337" i="34" s="1"/>
  <c r="BS367" i="34"/>
  <c r="BV367" i="34" s="1"/>
  <c r="BU367" i="34"/>
  <c r="BX367" i="34" s="1"/>
  <c r="BT368" i="34"/>
  <c r="BW368" i="34" s="1"/>
  <c r="CF368" i="34" s="1"/>
  <c r="BZ409" i="34"/>
  <c r="CC409" i="34" s="1"/>
  <c r="CE333" i="34"/>
  <c r="CG333" i="34"/>
  <c r="BU355" i="34"/>
  <c r="BX355" i="34" s="1"/>
  <c r="CA366" i="34"/>
  <c r="CG6" i="34"/>
  <c r="CC286" i="34"/>
  <c r="CA409" i="34"/>
  <c r="CC142" i="34"/>
  <c r="CC23" i="34"/>
  <c r="BY339" i="34"/>
  <c r="CB339" i="34" s="1"/>
  <c r="BU342" i="34"/>
  <c r="BX342" i="34" s="1"/>
  <c r="CB142" i="34"/>
  <c r="CD97" i="34"/>
  <c r="CB78" i="34"/>
  <c r="BZ376" i="34"/>
  <c r="CC376" i="34" s="1"/>
  <c r="BU364" i="34"/>
  <c r="BX364" i="34" s="1"/>
  <c r="BS383" i="34"/>
  <c r="BV383" i="34" s="1"/>
  <c r="CE383" i="34" s="1"/>
  <c r="BU389" i="34"/>
  <c r="BX389" i="34" s="1"/>
  <c r="CA359" i="34"/>
  <c r="CD359" i="34" s="1"/>
  <c r="BU381" i="34"/>
  <c r="BX381" i="34" s="1"/>
  <c r="CC220" i="34"/>
  <c r="BS342" i="34"/>
  <c r="BV342" i="34" s="1"/>
  <c r="BT357" i="34"/>
  <c r="CC251" i="34"/>
  <c r="CC126" i="34"/>
  <c r="CE361" i="34"/>
  <c r="BS362" i="34"/>
  <c r="BV362" i="34" s="1"/>
  <c r="BU351" i="34"/>
  <c r="BX351" i="34" s="1"/>
  <c r="BT358" i="34"/>
  <c r="BW358" i="34" s="1"/>
  <c r="CF336" i="34"/>
  <c r="CC362" i="34"/>
  <c r="CC339" i="34"/>
  <c r="CC417" i="34"/>
  <c r="CC418" i="34"/>
  <c r="CC416" i="34"/>
  <c r="CC422" i="34"/>
  <c r="CC413" i="34"/>
  <c r="CC419" i="34"/>
  <c r="BU391" i="34"/>
  <c r="BX391" i="34" s="1"/>
  <c r="CE343" i="34"/>
  <c r="BU372" i="34"/>
  <c r="BX372" i="34" s="1"/>
  <c r="BU373" i="34"/>
  <c r="CG356" i="34"/>
  <c r="CF356" i="34"/>
  <c r="CC276" i="34"/>
  <c r="CC265" i="34"/>
  <c r="BT375" i="34"/>
  <c r="BW375" i="34" s="1"/>
  <c r="BS373" i="34"/>
  <c r="BY373" i="34" s="1"/>
  <c r="CD212" i="34"/>
  <c r="BS378" i="34"/>
  <c r="CB84" i="34"/>
  <c r="CC266" i="34"/>
  <c r="BT349" i="34"/>
  <c r="BW349" i="34" s="1"/>
  <c r="CA417" i="34"/>
  <c r="BT378" i="34"/>
  <c r="BZ378" i="34" s="1"/>
  <c r="CC74" i="34"/>
  <c r="CG339" i="34"/>
  <c r="BS372" i="34"/>
  <c r="BV372" i="34" s="1"/>
  <c r="BS375" i="34"/>
  <c r="BY375" i="34" s="1"/>
  <c r="CA406" i="34"/>
  <c r="BY356" i="34"/>
  <c r="CF343" i="34"/>
  <c r="BS374" i="34"/>
  <c r="BV374" i="34" s="1"/>
  <c r="CE374" i="34" s="1"/>
  <c r="BS377" i="34"/>
  <c r="BY377" i="34" s="1"/>
  <c r="BU390" i="34"/>
  <c r="BX390" i="34" s="1"/>
  <c r="BS364" i="34"/>
  <c r="BV364" i="34" s="1"/>
  <c r="BT342" i="34"/>
  <c r="BW342" i="34" s="1"/>
  <c r="BT388" i="34"/>
  <c r="BW388" i="34" s="1"/>
  <c r="CF388" i="34" s="1"/>
  <c r="BT390" i="34"/>
  <c r="BW390" i="34" s="1"/>
  <c r="CF390" i="34" s="1"/>
  <c r="BT359" i="34"/>
  <c r="CC293" i="34"/>
  <c r="CC261" i="34"/>
  <c r="CC130" i="34"/>
  <c r="CC145" i="34"/>
  <c r="CB269" i="34"/>
  <c r="CB253" i="34"/>
  <c r="CC165" i="34"/>
  <c r="CC285" i="34"/>
  <c r="CB133" i="34"/>
  <c r="CB257" i="34"/>
  <c r="CC194" i="34"/>
  <c r="CB210" i="34"/>
  <c r="CC153" i="34"/>
  <c r="CC233" i="34"/>
  <c r="CB218" i="34"/>
  <c r="CB141" i="34"/>
  <c r="CC137" i="34"/>
  <c r="CC322" i="34"/>
  <c r="CB38" i="34"/>
  <c r="CC149" i="34"/>
  <c r="CB153" i="34"/>
  <c r="CC245" i="34"/>
  <c r="CC205" i="34"/>
  <c r="CC329" i="34"/>
  <c r="CC213" i="34"/>
  <c r="CB249" i="34"/>
  <c r="CB285" i="34"/>
  <c r="CC253" i="34"/>
  <c r="CC290" i="34"/>
  <c r="CC241" i="34"/>
  <c r="CC297" i="34"/>
  <c r="CC289" i="34"/>
  <c r="CC189" i="34"/>
  <c r="CC28" i="34"/>
  <c r="CC280" i="34"/>
  <c r="CC117" i="34"/>
  <c r="CC319" i="34"/>
  <c r="CB282" i="34"/>
  <c r="CC101" i="34"/>
  <c r="CC312" i="34"/>
  <c r="CB280" i="34"/>
  <c r="CC219" i="34"/>
  <c r="CB331" i="34"/>
  <c r="CB232" i="34"/>
  <c r="CB23" i="34"/>
  <c r="CC260" i="34"/>
  <c r="CB272" i="34"/>
  <c r="CC303" i="34"/>
  <c r="CC243" i="34"/>
  <c r="CC15" i="34"/>
  <c r="CB279" i="34"/>
  <c r="CB307" i="34"/>
  <c r="CC204" i="34"/>
  <c r="CB256" i="34"/>
  <c r="CB199" i="34"/>
  <c r="CB251" i="34"/>
  <c r="CB320" i="34"/>
  <c r="CC315" i="34"/>
  <c r="CB67" i="34"/>
  <c r="CC116" i="34"/>
  <c r="CC105" i="34"/>
  <c r="CB65" i="34"/>
  <c r="CB105" i="34"/>
  <c r="CC112" i="34"/>
  <c r="CB240" i="34"/>
  <c r="CC240" i="34"/>
  <c r="CC207" i="34"/>
  <c r="CB275" i="34"/>
  <c r="CC69" i="34"/>
  <c r="CB11" i="34"/>
  <c r="CC76" i="34"/>
  <c r="CB151" i="34"/>
  <c r="CB41" i="34"/>
  <c r="CC295" i="34"/>
  <c r="CB284" i="34"/>
  <c r="CB64" i="34"/>
  <c r="CC215" i="34"/>
  <c r="CB83" i="34"/>
  <c r="CC33" i="34"/>
  <c r="CB268" i="34"/>
  <c r="CB195" i="34"/>
  <c r="CB247" i="34"/>
  <c r="CC35" i="34"/>
  <c r="CB265" i="34"/>
  <c r="CB234" i="34"/>
  <c r="CB54" i="34"/>
  <c r="CB136" i="34"/>
  <c r="CC91" i="34"/>
  <c r="CB96" i="34"/>
  <c r="CB57" i="34"/>
  <c r="CB86" i="34"/>
  <c r="CC264" i="34"/>
  <c r="CB183" i="34"/>
  <c r="CC163" i="34"/>
  <c r="CB82" i="34"/>
  <c r="CB72" i="34"/>
  <c r="CB246" i="34"/>
  <c r="CC150" i="34"/>
  <c r="CB254" i="34"/>
  <c r="CC115" i="34"/>
  <c r="CC267" i="34"/>
  <c r="CC202" i="34"/>
  <c r="CB44" i="34"/>
  <c r="CB14" i="34"/>
  <c r="CB229" i="34"/>
  <c r="CB127" i="34"/>
  <c r="CC269" i="34"/>
  <c r="CB62" i="34"/>
  <c r="CC70" i="34"/>
  <c r="CC314" i="34"/>
  <c r="CC279" i="34"/>
  <c r="CC255" i="34"/>
  <c r="CC237" i="34"/>
  <c r="CC318" i="34"/>
  <c r="CB123" i="34"/>
  <c r="CB36" i="34"/>
  <c r="CB30" i="34"/>
  <c r="CB26" i="34"/>
  <c r="CB258" i="34"/>
  <c r="CC238" i="34"/>
  <c r="CC87" i="34"/>
  <c r="CB274" i="34"/>
  <c r="CC239" i="34"/>
  <c r="CB120" i="34"/>
  <c r="CC254" i="34"/>
  <c r="CB238" i="34"/>
  <c r="CB243" i="34"/>
  <c r="CB290" i="34"/>
  <c r="CB60" i="34"/>
  <c r="CC114" i="34"/>
  <c r="CB310" i="34"/>
  <c r="CB161" i="34"/>
  <c r="CB217" i="34"/>
  <c r="CB302" i="34"/>
  <c r="CC141" i="34"/>
  <c r="CC42" i="34"/>
  <c r="CC201" i="34"/>
  <c r="CC309" i="34"/>
  <c r="CC210" i="34"/>
  <c r="CC221" i="34"/>
  <c r="CC226" i="34"/>
  <c r="CC257" i="34"/>
  <c r="CB273" i="34"/>
  <c r="CC6" i="34"/>
  <c r="CC102" i="34"/>
  <c r="CC173" i="34"/>
  <c r="CC66" i="34"/>
  <c r="CC270" i="34"/>
  <c r="CB226" i="34"/>
  <c r="CB70" i="34"/>
  <c r="CB317" i="34"/>
  <c r="CC306" i="34"/>
  <c r="CC38" i="34"/>
  <c r="CC181" i="34"/>
  <c r="CB173" i="34"/>
  <c r="CB102" i="34"/>
  <c r="CC169" i="34"/>
  <c r="CB90" i="34"/>
  <c r="CC325" i="34"/>
  <c r="CB165" i="34"/>
  <c r="CB326" i="34"/>
  <c r="CB162" i="34"/>
  <c r="CC242" i="34"/>
  <c r="CB260" i="34"/>
  <c r="CC119" i="34"/>
  <c r="CC292" i="34"/>
  <c r="CB159" i="34"/>
  <c r="CC13" i="34"/>
  <c r="CB125" i="34"/>
  <c r="CC53" i="34"/>
  <c r="CB45" i="34"/>
  <c r="CC223" i="34"/>
  <c r="CC9" i="34"/>
  <c r="CC308" i="34"/>
  <c r="CC268" i="34"/>
  <c r="CB106" i="34"/>
  <c r="CC104" i="34"/>
  <c r="CC320" i="34"/>
  <c r="CC208" i="34"/>
  <c r="CB113" i="34"/>
  <c r="CC299" i="34"/>
  <c r="CC216" i="34"/>
  <c r="CB327" i="34"/>
  <c r="CB53" i="34"/>
  <c r="CB143" i="34"/>
  <c r="CC107" i="34"/>
  <c r="CB111" i="34"/>
  <c r="CC111" i="34"/>
  <c r="CB131" i="34"/>
  <c r="CB135" i="34"/>
  <c r="CB211" i="34"/>
  <c r="CB259" i="34"/>
  <c r="CB52" i="34"/>
  <c r="CC275" i="34"/>
  <c r="CC227" i="34"/>
  <c r="CC11" i="34"/>
  <c r="CB76" i="34"/>
  <c r="CB220" i="34"/>
  <c r="CB176" i="34"/>
  <c r="CB168" i="34"/>
  <c r="CC83" i="34"/>
  <c r="CC144" i="34"/>
  <c r="CC196" i="34"/>
  <c r="CB109" i="34"/>
  <c r="CB75" i="34"/>
  <c r="CB172" i="34"/>
  <c r="CC43" i="34"/>
  <c r="CC225" i="34"/>
  <c r="CB193" i="34"/>
  <c r="CB228" i="34"/>
  <c r="CB281" i="34"/>
  <c r="CB209" i="34"/>
  <c r="CC185" i="34"/>
  <c r="CB139" i="34"/>
  <c r="CB264" i="34"/>
  <c r="CB250" i="34"/>
  <c r="CB295" i="34"/>
  <c r="CB35" i="34"/>
  <c r="CB233" i="34"/>
  <c r="CB293" i="34"/>
  <c r="CB201" i="34"/>
  <c r="CB32" i="34"/>
  <c r="CC65" i="34"/>
  <c r="CB132" i="34"/>
  <c r="CC88" i="34"/>
  <c r="CB34" i="34"/>
  <c r="CB304" i="34"/>
  <c r="CC178" i="34"/>
  <c r="CC51" i="34"/>
  <c r="CC222" i="34"/>
  <c r="CC60" i="34"/>
  <c r="CB202" i="34"/>
  <c r="CB128" i="34"/>
  <c r="CB267" i="34"/>
  <c r="CB27" i="34"/>
  <c r="CC113" i="34"/>
  <c r="CB20" i="34"/>
  <c r="CC160" i="34"/>
  <c r="CB146" i="34"/>
  <c r="CB7" i="34"/>
  <c r="CB170" i="34"/>
  <c r="CC132" i="34"/>
  <c r="CC164" i="34"/>
  <c r="CC31" i="34"/>
  <c r="CC192" i="34"/>
  <c r="CB221" i="34"/>
  <c r="CB134" i="34"/>
  <c r="CB56" i="34"/>
  <c r="CB108" i="34"/>
  <c r="CB117" i="34"/>
  <c r="CC298" i="34"/>
  <c r="CB18" i="34"/>
  <c r="CB186" i="34"/>
  <c r="CB43" i="34"/>
  <c r="CC77" i="34"/>
  <c r="CB214" i="34"/>
  <c r="CB6" i="34"/>
  <c r="CC133" i="34"/>
  <c r="CB261" i="34"/>
  <c r="CC161" i="34"/>
  <c r="CC258" i="34"/>
  <c r="CB230" i="34"/>
  <c r="CC94" i="34"/>
  <c r="CC302" i="34"/>
  <c r="CC106" i="34"/>
  <c r="CC18" i="34"/>
  <c r="CB42" i="34"/>
  <c r="CC14" i="34"/>
  <c r="CB289" i="34"/>
  <c r="CB12" i="34"/>
  <c r="CC39" i="34"/>
  <c r="CC331" i="34"/>
  <c r="CB292" i="34"/>
  <c r="CC156" i="34"/>
  <c r="CB71" i="34"/>
  <c r="CB79" i="34"/>
  <c r="CB58" i="34"/>
  <c r="CB167" i="34"/>
  <c r="CC232" i="34"/>
  <c r="CC37" i="34"/>
  <c r="CB13" i="34"/>
  <c r="CC63" i="34"/>
  <c r="CB28" i="34"/>
  <c r="CC172" i="34"/>
  <c r="CC103" i="34"/>
  <c r="CC71" i="34"/>
  <c r="CB189" i="34"/>
  <c r="CB107" i="34"/>
  <c r="CC147" i="34"/>
  <c r="CB155" i="34"/>
  <c r="CB129" i="34"/>
  <c r="CC256" i="34"/>
  <c r="CB315" i="34"/>
  <c r="CB147" i="34"/>
  <c r="CB73" i="34"/>
  <c r="CB216" i="34"/>
  <c r="CB16" i="34"/>
  <c r="CB51" i="34"/>
  <c r="CB188" i="34"/>
  <c r="CB319" i="34"/>
  <c r="CC199" i="34"/>
  <c r="CB99" i="34"/>
  <c r="CC16" i="34"/>
  <c r="CB59" i="34"/>
  <c r="CB19" i="34"/>
  <c r="CB104" i="34"/>
  <c r="CC64" i="34"/>
  <c r="CC129" i="34"/>
  <c r="CB235" i="34"/>
  <c r="CC135" i="34"/>
  <c r="CC131" i="34"/>
  <c r="CC288" i="34"/>
  <c r="CB255" i="34"/>
  <c r="CC224" i="34"/>
  <c r="CB207" i="34"/>
  <c r="CC228" i="34"/>
  <c r="CC73" i="34"/>
  <c r="CC41" i="34"/>
  <c r="CC211" i="34"/>
  <c r="CB171" i="34"/>
  <c r="CC176" i="34"/>
  <c r="CC244" i="34"/>
  <c r="CB296" i="34"/>
  <c r="CB305" i="34"/>
  <c r="CB91" i="34"/>
  <c r="CB9" i="34"/>
  <c r="CB328" i="34"/>
  <c r="CC212" i="34"/>
  <c r="CB77" i="34"/>
  <c r="CB219" i="34"/>
  <c r="CB66" i="34"/>
  <c r="CB98" i="34"/>
  <c r="CB277" i="34"/>
  <c r="CB301" i="34"/>
  <c r="CB48" i="34"/>
  <c r="CB47" i="34"/>
  <c r="CB148" i="34"/>
  <c r="CB116" i="34"/>
  <c r="CB311" i="34"/>
  <c r="CB237" i="34"/>
  <c r="CB185" i="34"/>
  <c r="CB205" i="34"/>
  <c r="CB231" i="34"/>
  <c r="CB122" i="34"/>
  <c r="CC171" i="34"/>
  <c r="CB194" i="34"/>
  <c r="CB74" i="34"/>
  <c r="CB323" i="34"/>
  <c r="CC93" i="34"/>
  <c r="CB306" i="34"/>
  <c r="CB21" i="34"/>
  <c r="CB126" i="34"/>
  <c r="CC330" i="34"/>
  <c r="CB174" i="34"/>
  <c r="CB239" i="34"/>
  <c r="CB213" i="34"/>
  <c r="CC62" i="34"/>
  <c r="CB278" i="34"/>
  <c r="CC154" i="34"/>
  <c r="CB50" i="34"/>
  <c r="CC100" i="34"/>
  <c r="CB110" i="34"/>
  <c r="CB37" i="34"/>
  <c r="CB31" i="34"/>
  <c r="CB225" i="34"/>
  <c r="CC148" i="34"/>
  <c r="CB222" i="34"/>
  <c r="CB204" i="34"/>
  <c r="CB130" i="34"/>
  <c r="CC123" i="34"/>
  <c r="CC95" i="34"/>
  <c r="CB152" i="34"/>
  <c r="CC229" i="34"/>
  <c r="CB80" i="34"/>
  <c r="CB197" i="34"/>
  <c r="CB124" i="34"/>
  <c r="CB166" i="34"/>
  <c r="CB118" i="34"/>
  <c r="CC300" i="34"/>
  <c r="CB87" i="34"/>
  <c r="CB242" i="34"/>
  <c r="CB329" i="34"/>
  <c r="CB318" i="34"/>
  <c r="CC134" i="34"/>
  <c r="CB39" i="34"/>
  <c r="CC301" i="34"/>
  <c r="CC90" i="34"/>
  <c r="CB46" i="34"/>
  <c r="CC217" i="34"/>
  <c r="CC206" i="34"/>
  <c r="CC305" i="34"/>
  <c r="CC317" i="34"/>
  <c r="CB22" i="34"/>
  <c r="CC234" i="34"/>
  <c r="CC294" i="34"/>
  <c r="CC98" i="34"/>
  <c r="CB241" i="34"/>
  <c r="CB138" i="34"/>
  <c r="CC214" i="34"/>
  <c r="CB149" i="34"/>
  <c r="CB177" i="34"/>
  <c r="CC138" i="34"/>
  <c r="CC197" i="34"/>
  <c r="CC146" i="34"/>
  <c r="CB313" i="34"/>
  <c r="CC281" i="34"/>
  <c r="CC26" i="34"/>
  <c r="CC46" i="34"/>
  <c r="CB145" i="34"/>
  <c r="CB157" i="34"/>
  <c r="CB137" i="34"/>
  <c r="CC22" i="34"/>
  <c r="CC310" i="34"/>
  <c r="CB181" i="34"/>
  <c r="CC198" i="34"/>
  <c r="CC218" i="34"/>
  <c r="CC157" i="34"/>
  <c r="CC193" i="34"/>
  <c r="CB325" i="34"/>
  <c r="CC170" i="34"/>
  <c r="CC177" i="34"/>
  <c r="CC277" i="34"/>
  <c r="CC249" i="34"/>
  <c r="CC273" i="34"/>
  <c r="CC54" i="34"/>
  <c r="CB169" i="34"/>
  <c r="CC209" i="34"/>
  <c r="CC109" i="34"/>
  <c r="CC55" i="34"/>
  <c r="CB63" i="34"/>
  <c r="CB191" i="34"/>
  <c r="CC324" i="34"/>
  <c r="CB101" i="34"/>
  <c r="CB100" i="34"/>
  <c r="CB156" i="34"/>
  <c r="CB287" i="34"/>
  <c r="CC7" i="34"/>
  <c r="CB184" i="34"/>
  <c r="CC125" i="34"/>
  <c r="CC68" i="34"/>
  <c r="CC167" i="34"/>
  <c r="CB119" i="34"/>
  <c r="CB324" i="34"/>
  <c r="CC45" i="34"/>
  <c r="CC159" i="34"/>
  <c r="CB303" i="34"/>
  <c r="CB316" i="34"/>
  <c r="CC327" i="34"/>
  <c r="CB223" i="34"/>
  <c r="CB208" i="34"/>
  <c r="CB89" i="34"/>
  <c r="CB55" i="34"/>
  <c r="CC67" i="34"/>
  <c r="CC89" i="34"/>
  <c r="CC99" i="34"/>
  <c r="CC263" i="34"/>
  <c r="CB308" i="34"/>
  <c r="CB175" i="34"/>
  <c r="CC252" i="34"/>
  <c r="CB15" i="34"/>
  <c r="CB263" i="34"/>
  <c r="CB299" i="34"/>
  <c r="CC96" i="34"/>
  <c r="CC179" i="34"/>
  <c r="CC92" i="34"/>
  <c r="CB33" i="34"/>
  <c r="CC47" i="34"/>
  <c r="CB288" i="34"/>
  <c r="CC235" i="34"/>
  <c r="CB112" i="34"/>
  <c r="CB224" i="34"/>
  <c r="CC284" i="34"/>
  <c r="CC236" i="34"/>
  <c r="CB236" i="34"/>
  <c r="CB227" i="34"/>
  <c r="CB115" i="34"/>
  <c r="CB29" i="34"/>
  <c r="CB49" i="34"/>
  <c r="CC283" i="34"/>
  <c r="CB283" i="34"/>
  <c r="CB252" i="34"/>
  <c r="CB144" i="34"/>
  <c r="CB309" i="34"/>
  <c r="CB206" i="34"/>
  <c r="CB291" i="34"/>
  <c r="CB68" i="34"/>
  <c r="CC24" i="34"/>
  <c r="CC180" i="34"/>
  <c r="CB17" i="34"/>
  <c r="CB196" i="34"/>
  <c r="CC151" i="34"/>
  <c r="CB294" i="34"/>
  <c r="CB321" i="34"/>
  <c r="CC311" i="34"/>
  <c r="CB314" i="34"/>
  <c r="CB92" i="34"/>
  <c r="CC120" i="34"/>
  <c r="CB312" i="34"/>
  <c r="CC10" i="34"/>
  <c r="CB266" i="34"/>
  <c r="CB179" i="34"/>
  <c r="CB271" i="34"/>
  <c r="CB270" i="34"/>
  <c r="CB297" i="34"/>
  <c r="CB212" i="34"/>
  <c r="CB286" i="34"/>
  <c r="CB160" i="34"/>
  <c r="CC49" i="34"/>
  <c r="CC272" i="34"/>
  <c r="CB103" i="34"/>
  <c r="CC58" i="34"/>
  <c r="CC82" i="34"/>
  <c r="CC27" i="34"/>
  <c r="CB200" i="34"/>
  <c r="CB154" i="34"/>
  <c r="CC326" i="34"/>
  <c r="CB198" i="34"/>
  <c r="CC40" i="34"/>
  <c r="CC307" i="34"/>
  <c r="CC278" i="34"/>
  <c r="CC29" i="34"/>
  <c r="CB298" i="34"/>
  <c r="CC259" i="34"/>
  <c r="CB93" i="34"/>
  <c r="CB215" i="34"/>
  <c r="CB158" i="34"/>
  <c r="CC248" i="34"/>
  <c r="CC84" i="34"/>
  <c r="CC34" i="34"/>
  <c r="CB150" i="34"/>
  <c r="CC44" i="34"/>
  <c r="CC17" i="34"/>
  <c r="CB262" i="34"/>
  <c r="CB164" i="34"/>
  <c r="BS389" i="34"/>
  <c r="BV389" i="34" s="1"/>
  <c r="BS349" i="34"/>
  <c r="BV349" i="34" s="1"/>
  <c r="BT371" i="34"/>
  <c r="BW371" i="34" s="1"/>
  <c r="BT391" i="34"/>
  <c r="BW391" i="34" s="1"/>
  <c r="BT346" i="34"/>
  <c r="BW346" i="34" s="1"/>
  <c r="BT335" i="34"/>
  <c r="CD61" i="34"/>
  <c r="BT351" i="34"/>
  <c r="BW351" i="34" s="1"/>
  <c r="BT364" i="34"/>
  <c r="BW364" i="34" s="1"/>
  <c r="BS390" i="34"/>
  <c r="BV390" i="34" s="1"/>
  <c r="CE390" i="34" s="1"/>
  <c r="BU383" i="34"/>
  <c r="BX383" i="34" s="1"/>
  <c r="BU378" i="34"/>
  <c r="BX378" i="34" s="1"/>
  <c r="BS369" i="34"/>
  <c r="BV369" i="34" s="1"/>
  <c r="CE369" i="34" s="1"/>
  <c r="BU336" i="34"/>
  <c r="BT366" i="34"/>
  <c r="BW366" i="34" s="1"/>
  <c r="BT377" i="34"/>
  <c r="BW377" i="34" s="1"/>
  <c r="BU368" i="34"/>
  <c r="BX368" i="34" s="1"/>
  <c r="BU374" i="34"/>
  <c r="BS358" i="34"/>
  <c r="BV358" i="34" s="1"/>
  <c r="CC304" i="34"/>
  <c r="CC32" i="34"/>
  <c r="CD248" i="34"/>
  <c r="BT340" i="34"/>
  <c r="BZ361" i="34"/>
  <c r="BS355" i="34"/>
  <c r="BV355" i="34" s="1"/>
  <c r="CC108" i="34"/>
  <c r="BT360" i="34"/>
  <c r="BW360" i="34" s="1"/>
  <c r="CC323" i="34"/>
  <c r="CD183" i="34"/>
  <c r="CC195" i="34"/>
  <c r="CD124" i="34"/>
  <c r="BS388" i="34"/>
  <c r="CD304" i="34"/>
  <c r="CC140" i="34"/>
  <c r="CC124" i="34"/>
  <c r="CC183" i="34"/>
  <c r="BT341" i="34"/>
  <c r="BW341" i="34" s="1"/>
  <c r="CD323" i="34"/>
  <c r="BU377" i="34"/>
  <c r="BX377" i="34" s="1"/>
  <c r="CD108" i="34"/>
  <c r="CA360" i="34"/>
  <c r="CC271" i="34"/>
  <c r="CD74" i="34"/>
  <c r="CD86" i="34"/>
  <c r="CD170" i="34"/>
  <c r="CD294" i="34"/>
  <c r="CD277" i="34"/>
  <c r="CD221" i="34"/>
  <c r="CD66" i="34"/>
  <c r="CD213" i="34"/>
  <c r="CD154" i="34"/>
  <c r="CD7" i="34"/>
  <c r="CD68" i="34"/>
  <c r="CD206" i="34"/>
  <c r="CD197" i="34"/>
  <c r="CD193" i="34"/>
  <c r="CD290" i="34"/>
  <c r="CD205" i="34"/>
  <c r="CD185" i="34"/>
  <c r="CD329" i="34"/>
  <c r="CD314" i="34"/>
  <c r="CD293" i="34"/>
  <c r="CD250" i="34"/>
  <c r="CD122" i="34"/>
  <c r="CD305" i="34"/>
  <c r="CD309" i="34"/>
  <c r="CD118" i="34"/>
  <c r="CD50" i="34"/>
  <c r="CD281" i="34"/>
  <c r="CD322" i="34"/>
  <c r="CD103" i="34"/>
  <c r="CD267" i="34"/>
  <c r="CD265" i="34"/>
  <c r="CD245" i="34"/>
  <c r="CD258" i="34"/>
  <c r="CD238" i="34"/>
  <c r="CD301" i="34"/>
  <c r="CD130" i="34"/>
  <c r="CD54" i="34"/>
  <c r="CD44" i="34"/>
  <c r="CD172" i="34"/>
  <c r="CD219" i="34"/>
  <c r="CD312" i="34"/>
  <c r="CD96" i="34"/>
  <c r="CD311" i="34"/>
  <c r="CD69" i="34"/>
  <c r="CD228" i="34"/>
  <c r="CD40" i="34"/>
  <c r="CD17" i="34"/>
  <c r="CD139" i="34"/>
  <c r="CD123" i="34"/>
  <c r="CD121" i="34"/>
  <c r="CD80" i="34"/>
  <c r="CD180" i="34"/>
  <c r="BZ354" i="34"/>
  <c r="BS338" i="34"/>
  <c r="BT353" i="34"/>
  <c r="BW353" i="34" s="1"/>
  <c r="BT373" i="34"/>
  <c r="BW373" i="34" s="1"/>
  <c r="BT350" i="34"/>
  <c r="CA399" i="34"/>
  <c r="BT352" i="34"/>
  <c r="BW352" i="34" s="1"/>
  <c r="BS371" i="34"/>
  <c r="BU338" i="34"/>
  <c r="BY360" i="34"/>
  <c r="CA354" i="34"/>
  <c r="BS345" i="34"/>
  <c r="BV345" i="34" s="1"/>
  <c r="BS340" i="34"/>
  <c r="BS336" i="34"/>
  <c r="BZ348" i="34"/>
  <c r="BY348" i="34"/>
  <c r="BY354" i="34"/>
  <c r="CA361" i="34"/>
  <c r="CF385" i="34"/>
  <c r="BZ385" i="34"/>
  <c r="CC385" i="34" s="1"/>
  <c r="BS350" i="34"/>
  <c r="BU353" i="34"/>
  <c r="CA395" i="34"/>
  <c r="BT344" i="34"/>
  <c r="BU344" i="34"/>
  <c r="BZ389" i="34"/>
  <c r="BU352" i="34"/>
  <c r="BS347" i="34"/>
  <c r="BT355" i="34"/>
  <c r="BU375" i="34"/>
  <c r="BU350" i="34"/>
  <c r="BU347" i="34"/>
  <c r="BU376" i="34"/>
  <c r="BX376" i="34" s="1"/>
  <c r="BS379" i="34"/>
  <c r="CF383" i="34"/>
  <c r="BZ383" i="34"/>
  <c r="CC383" i="34" s="1"/>
  <c r="BU369" i="34"/>
  <c r="BS386" i="34"/>
  <c r="BU386" i="34"/>
  <c r="BX386" i="34" s="1"/>
  <c r="CA362" i="34"/>
  <c r="BU387" i="34"/>
  <c r="BZ334" i="34"/>
  <c r="CA334" i="34"/>
  <c r="BZ367" i="34"/>
  <c r="BU346" i="34"/>
  <c r="BT384" i="34"/>
  <c r="BW384" i="34" s="1"/>
  <c r="CG385" i="34"/>
  <c r="CA385" i="34"/>
  <c r="CD385" i="34" s="1"/>
  <c r="BS344" i="34"/>
  <c r="BT347" i="34"/>
  <c r="BT387" i="34"/>
  <c r="BT380" i="34"/>
  <c r="BW380" i="34" s="1"/>
  <c r="BU349" i="34"/>
  <c r="BZ372" i="34"/>
  <c r="CG380" i="34"/>
  <c r="CA380" i="34"/>
  <c r="CD380" i="34" s="1"/>
  <c r="BU379" i="34"/>
  <c r="BZ379" i="34"/>
  <c r="BZ395" i="34"/>
  <c r="BU382" i="34"/>
  <c r="BS341" i="34"/>
  <c r="BT392" i="34"/>
  <c r="BW392" i="34" s="1"/>
  <c r="BU341" i="34"/>
  <c r="BT382" i="34"/>
  <c r="BT345" i="34"/>
  <c r="BS353" i="34"/>
  <c r="BT386" i="34"/>
  <c r="BU384" i="34"/>
  <c r="BX384" i="34" s="1"/>
  <c r="BS392" i="34"/>
  <c r="BV392" i="34" s="1"/>
  <c r="BY334" i="34"/>
  <c r="BY337" i="34" l="1"/>
  <c r="CA390" i="34"/>
  <c r="CD390" i="34" s="1"/>
  <c r="BV337" i="34"/>
  <c r="CE337" i="34" s="1"/>
  <c r="BY381" i="34"/>
  <c r="CB381" i="34" s="1"/>
  <c r="BX407" i="34"/>
  <c r="CG407" i="34" s="1"/>
  <c r="BX408" i="34"/>
  <c r="CG408" i="34" s="1"/>
  <c r="BX382" i="34"/>
  <c r="CG382" i="34" s="1"/>
  <c r="BS410" i="34"/>
  <c r="BY410" i="34" s="1"/>
  <c r="CB410" i="34" s="1"/>
  <c r="BW382" i="34"/>
  <c r="BW389" i="34"/>
  <c r="CF389" i="34" s="1"/>
  <c r="CA408" i="34"/>
  <c r="CD408" i="34" s="1"/>
  <c r="BY370" i="34"/>
  <c r="CB370" i="34" s="1"/>
  <c r="BY382" i="34"/>
  <c r="CB382" i="34" s="1"/>
  <c r="BV382" i="34"/>
  <c r="CE382" i="34" s="1"/>
  <c r="BY359" i="34"/>
  <c r="CB359" i="34" s="1"/>
  <c r="BY352" i="34"/>
  <c r="CB352" i="34" s="1"/>
  <c r="CA371" i="34"/>
  <c r="BY383" i="34"/>
  <c r="CB383" i="34" s="1"/>
  <c r="BY374" i="34"/>
  <c r="CB374" i="34" s="1"/>
  <c r="BT398" i="34"/>
  <c r="BZ390" i="34"/>
  <c r="CC390" i="34" s="1"/>
  <c r="BZ370" i="34"/>
  <c r="CC370" i="34" s="1"/>
  <c r="BZ368" i="34"/>
  <c r="CC368" i="34" s="1"/>
  <c r="BZ374" i="34"/>
  <c r="CC374" i="34" s="1"/>
  <c r="BZ375" i="34"/>
  <c r="CC375" i="34" s="1"/>
  <c r="BZ381" i="34"/>
  <c r="CC381" i="34" s="1"/>
  <c r="BZ369" i="34"/>
  <c r="CC369" i="34" s="1"/>
  <c r="BW347" i="34"/>
  <c r="CF347" i="34" s="1"/>
  <c r="BX369" i="34"/>
  <c r="CG369" i="34" s="1"/>
  <c r="BX375" i="34"/>
  <c r="CG375" i="34" s="1"/>
  <c r="BW344" i="34"/>
  <c r="CF344" i="34" s="1"/>
  <c r="BV378" i="34"/>
  <c r="CE378" i="34" s="1"/>
  <c r="BX373" i="34"/>
  <c r="CG373" i="34" s="1"/>
  <c r="BV366" i="34"/>
  <c r="CE366" i="34" s="1"/>
  <c r="CA340" i="34"/>
  <c r="CD340" i="34" s="1"/>
  <c r="BX340" i="34"/>
  <c r="CG340" i="34" s="1"/>
  <c r="BV351" i="34"/>
  <c r="CE351" i="34" s="1"/>
  <c r="BV346" i="34"/>
  <c r="CE346" i="34" s="1"/>
  <c r="BW386" i="34"/>
  <c r="CF386" i="34" s="1"/>
  <c r="BX341" i="34"/>
  <c r="CG341" i="34" s="1"/>
  <c r="BV341" i="34"/>
  <c r="CE341" i="34" s="1"/>
  <c r="BX379" i="34"/>
  <c r="CG379" i="34" s="1"/>
  <c r="BV344" i="34"/>
  <c r="CE344" i="34" s="1"/>
  <c r="BX347" i="34"/>
  <c r="CG347" i="34" s="1"/>
  <c r="BW355" i="34"/>
  <c r="CF355" i="34" s="1"/>
  <c r="BX353" i="34"/>
  <c r="CG353" i="34" s="1"/>
  <c r="BV353" i="34"/>
  <c r="CE353" i="34" s="1"/>
  <c r="BV347" i="34"/>
  <c r="CE347" i="34" s="1"/>
  <c r="BY346" i="34"/>
  <c r="CB346" i="34" s="1"/>
  <c r="BV371" i="34"/>
  <c r="CE371" i="34" s="1"/>
  <c r="BW350" i="34"/>
  <c r="CF350" i="34" s="1"/>
  <c r="BV338" i="34"/>
  <c r="CE338" i="34" s="1"/>
  <c r="BW345" i="34"/>
  <c r="CF345" i="34" s="1"/>
  <c r="BW387" i="34"/>
  <c r="CF387" i="34" s="1"/>
  <c r="BX346" i="34"/>
  <c r="CG346" i="34" s="1"/>
  <c r="BX387" i="34"/>
  <c r="CG387" i="34" s="1"/>
  <c r="BV386" i="34"/>
  <c r="CE386" i="34" s="1"/>
  <c r="BV379" i="34"/>
  <c r="CE379" i="34" s="1"/>
  <c r="BX350" i="34"/>
  <c r="CG350" i="34" s="1"/>
  <c r="BX352" i="34"/>
  <c r="CG352" i="34" s="1"/>
  <c r="CA407" i="34"/>
  <c r="CD407" i="34" s="1"/>
  <c r="BY384" i="34"/>
  <c r="CB384" i="34" s="1"/>
  <c r="BV336" i="34"/>
  <c r="CE336" i="34" s="1"/>
  <c r="BW340" i="34"/>
  <c r="CF340" i="34" s="1"/>
  <c r="BX374" i="34"/>
  <c r="CG374" i="34" s="1"/>
  <c r="BW335" i="34"/>
  <c r="CF335" i="34" s="1"/>
  <c r="BW359" i="34"/>
  <c r="CF359" i="34" s="1"/>
  <c r="BV375" i="34"/>
  <c r="CE375" i="34" s="1"/>
  <c r="BW378" i="34"/>
  <c r="CF378" i="34" s="1"/>
  <c r="BV368" i="34"/>
  <c r="CE368" i="34" s="1"/>
  <c r="BV388" i="34"/>
  <c r="CE388" i="34" s="1"/>
  <c r="BV340" i="34"/>
  <c r="CE340" i="34" s="1"/>
  <c r="BW357" i="34"/>
  <c r="CF357" i="34" s="1"/>
  <c r="BZ408" i="34"/>
  <c r="CC408" i="34" s="1"/>
  <c r="BW408" i="34"/>
  <c r="CF408" i="34" s="1"/>
  <c r="BX344" i="34"/>
  <c r="CG344" i="34" s="1"/>
  <c r="BX338" i="34"/>
  <c r="CG338" i="34" s="1"/>
  <c r="BV357" i="34"/>
  <c r="CE357" i="34" s="1"/>
  <c r="BV376" i="34"/>
  <c r="CE376" i="34" s="1"/>
  <c r="BV391" i="34"/>
  <c r="CE391" i="34" s="1"/>
  <c r="BX349" i="34"/>
  <c r="CG349" i="34" s="1"/>
  <c r="BV350" i="34"/>
  <c r="CE350" i="34" s="1"/>
  <c r="BZ400" i="34"/>
  <c r="CC400" i="34" s="1"/>
  <c r="BW400" i="34"/>
  <c r="CF400" i="34" s="1"/>
  <c r="BX336" i="34"/>
  <c r="BV377" i="34"/>
  <c r="CE377" i="34" s="1"/>
  <c r="BV373" i="34"/>
  <c r="CE373" i="34" s="1"/>
  <c r="BV387" i="34"/>
  <c r="CE387" i="34" s="1"/>
  <c r="BV335" i="34"/>
  <c r="CE335" i="34" s="1"/>
  <c r="BU405" i="34"/>
  <c r="CF346" i="34"/>
  <c r="CE372" i="34"/>
  <c r="BS407" i="34"/>
  <c r="BT404" i="34"/>
  <c r="BT407" i="34"/>
  <c r="BZ346" i="34"/>
  <c r="CC346" i="34" s="1"/>
  <c r="BS396" i="34"/>
  <c r="BU401" i="34"/>
  <c r="BU418" i="34"/>
  <c r="BY372" i="34"/>
  <c r="CB372" i="34" s="1"/>
  <c r="CE345" i="34"/>
  <c r="BZ352" i="34"/>
  <c r="CC352" i="34" s="1"/>
  <c r="BZ373" i="34"/>
  <c r="CC373" i="34" s="1"/>
  <c r="CF341" i="34"/>
  <c r="CE358" i="34"/>
  <c r="BY369" i="34"/>
  <c r="CB369" i="34" s="1"/>
  <c r="BZ364" i="34"/>
  <c r="CC364" i="34" s="1"/>
  <c r="CF371" i="34"/>
  <c r="CE364" i="34"/>
  <c r="BS398" i="34"/>
  <c r="CF375" i="34"/>
  <c r="BU422" i="34"/>
  <c r="CA351" i="34"/>
  <c r="CD351" i="34" s="1"/>
  <c r="BU410" i="34"/>
  <c r="CA410" i="34" s="1"/>
  <c r="CD410" i="34" s="1"/>
  <c r="CG364" i="34"/>
  <c r="CA367" i="34"/>
  <c r="CD367" i="34" s="1"/>
  <c r="CE359" i="34"/>
  <c r="CG358" i="34"/>
  <c r="BU397" i="34"/>
  <c r="CF369" i="34"/>
  <c r="BZ353" i="34"/>
  <c r="CC353" i="34" s="1"/>
  <c r="BT396" i="34"/>
  <c r="CE362" i="34"/>
  <c r="CG342" i="34"/>
  <c r="CA335" i="34"/>
  <c r="CD335" i="34" s="1"/>
  <c r="BS401" i="34"/>
  <c r="CG337" i="34"/>
  <c r="BY362" i="34"/>
  <c r="CB362" i="34" s="1"/>
  <c r="BY380" i="34"/>
  <c r="CB380" i="34" s="1"/>
  <c r="CA377" i="34"/>
  <c r="CD377" i="34" s="1"/>
  <c r="CF360" i="34"/>
  <c r="BT412" i="34"/>
  <c r="CF366" i="34"/>
  <c r="BU400" i="34"/>
  <c r="CF351" i="34"/>
  <c r="BY389" i="34"/>
  <c r="CB389" i="34" s="1"/>
  <c r="BT403" i="34"/>
  <c r="BU396" i="34"/>
  <c r="BZ349" i="34"/>
  <c r="CC349" i="34" s="1"/>
  <c r="CG372" i="34"/>
  <c r="BY342" i="34"/>
  <c r="CB342" i="34" s="1"/>
  <c r="BU421" i="34"/>
  <c r="BZ337" i="34"/>
  <c r="CC337" i="34" s="1"/>
  <c r="BU403" i="34"/>
  <c r="BT411" i="34"/>
  <c r="BW411" i="34" s="1"/>
  <c r="CF411" i="34" s="1"/>
  <c r="CE355" i="34"/>
  <c r="CG378" i="34"/>
  <c r="BY349" i="34"/>
  <c r="CB349" i="34" s="1"/>
  <c r="CA355" i="34"/>
  <c r="CD355" i="34" s="1"/>
  <c r="BY367" i="34"/>
  <c r="CB367" i="34" s="1"/>
  <c r="BU420" i="34"/>
  <c r="BY351" i="34"/>
  <c r="CB351" i="34" s="1"/>
  <c r="BS404" i="34"/>
  <c r="BU411" i="34"/>
  <c r="BX411" i="34" s="1"/>
  <c r="CG411" i="34" s="1"/>
  <c r="BT401" i="34"/>
  <c r="BZ357" i="34"/>
  <c r="CC357" i="34" s="1"/>
  <c r="BZ391" i="34"/>
  <c r="CC391" i="34" s="1"/>
  <c r="BZ342" i="34"/>
  <c r="CC342" i="34" s="1"/>
  <c r="BZ358" i="34"/>
  <c r="CC358" i="34" s="1"/>
  <c r="BS400" i="34"/>
  <c r="BT405" i="34"/>
  <c r="BT397" i="34"/>
  <c r="BU404" i="34"/>
  <c r="BS397" i="34"/>
  <c r="CG357" i="34"/>
  <c r="CA345" i="34"/>
  <c r="CD345" i="34" s="1"/>
  <c r="BT410" i="34"/>
  <c r="CA370" i="34"/>
  <c r="CD370" i="34" s="1"/>
  <c r="CG370" i="34"/>
  <c r="CA358" i="34"/>
  <c r="CD358" i="34" s="1"/>
  <c r="CA381" i="34"/>
  <c r="CD381" i="34" s="1"/>
  <c r="CG367" i="34"/>
  <c r="CA383" i="34"/>
  <c r="CD383" i="34" s="1"/>
  <c r="CA342" i="34"/>
  <c r="CD342" i="34" s="1"/>
  <c r="CG355" i="34"/>
  <c r="CG335" i="34"/>
  <c r="CA337" i="34"/>
  <c r="CD337" i="34" s="1"/>
  <c r="BU415" i="34"/>
  <c r="CF391" i="34"/>
  <c r="CF364" i="34"/>
  <c r="CA388" i="34"/>
  <c r="CD388" i="34" s="1"/>
  <c r="BZ377" i="34"/>
  <c r="CC377" i="34" s="1"/>
  <c r="CG388" i="34"/>
  <c r="CA357" i="34"/>
  <c r="CD357" i="34" s="1"/>
  <c r="CA392" i="34"/>
  <c r="CD392" i="34" s="1"/>
  <c r="BU416" i="34"/>
  <c r="CG345" i="34"/>
  <c r="CG392" i="34"/>
  <c r="CG351" i="34"/>
  <c r="CE349" i="34"/>
  <c r="CG381" i="34"/>
  <c r="CG377" i="34"/>
  <c r="CG390" i="34"/>
  <c r="CG368" i="34"/>
  <c r="BZ351" i="34"/>
  <c r="CC351" i="34" s="1"/>
  <c r="CF358" i="34"/>
  <c r="BZ360" i="34"/>
  <c r="CC360" i="34" s="1"/>
  <c r="BZ388" i="34"/>
  <c r="CC388" i="34" s="1"/>
  <c r="BY390" i="34"/>
  <c r="CB390" i="34" s="1"/>
  <c r="CF349" i="34"/>
  <c r="CE342" i="34"/>
  <c r="CA389" i="34"/>
  <c r="CD389" i="34" s="1"/>
  <c r="CA364" i="34"/>
  <c r="CD364" i="34" s="1"/>
  <c r="BY358" i="34"/>
  <c r="CB358" i="34" s="1"/>
  <c r="CF342" i="34"/>
  <c r="BY368" i="34"/>
  <c r="CB368" i="34" s="1"/>
  <c r="CA372" i="34"/>
  <c r="CD372" i="34" s="1"/>
  <c r="CG383" i="34"/>
  <c r="CF377" i="34"/>
  <c r="BZ371" i="34"/>
  <c r="CC371" i="34" s="1"/>
  <c r="BY364" i="34"/>
  <c r="CB364" i="34" s="1"/>
  <c r="BY355" i="34"/>
  <c r="CB355" i="34" s="1"/>
  <c r="BS402" i="34"/>
  <c r="BZ341" i="34"/>
  <c r="CC341" i="34" s="1"/>
  <c r="CE367" i="34"/>
  <c r="CF367" i="34"/>
  <c r="CA378" i="34"/>
  <c r="CD378" i="34" s="1"/>
  <c r="CA391" i="34"/>
  <c r="CD391" i="34" s="1"/>
  <c r="CG391" i="34"/>
  <c r="CD366" i="34"/>
  <c r="CG389" i="34"/>
  <c r="CA373" i="34"/>
  <c r="CD373" i="34" s="1"/>
  <c r="CD409" i="34"/>
  <c r="CF352" i="34"/>
  <c r="CB334" i="34"/>
  <c r="CD395" i="34"/>
  <c r="CD361" i="34"/>
  <c r="CD362" i="34"/>
  <c r="CC389" i="34"/>
  <c r="CC348" i="34"/>
  <c r="CB376" i="34"/>
  <c r="CC367" i="34"/>
  <c r="CB357" i="34"/>
  <c r="CB377" i="34"/>
  <c r="CB354" i="34"/>
  <c r="CC378" i="34"/>
  <c r="CD354" i="34"/>
  <c r="CC354" i="34"/>
  <c r="CB375" i="34"/>
  <c r="CB335" i="34"/>
  <c r="CB337" i="34"/>
  <c r="CD334" i="34"/>
  <c r="CC334" i="34"/>
  <c r="CD399" i="34"/>
  <c r="CD360" i="34"/>
  <c r="CC361" i="34"/>
  <c r="CB356" i="34"/>
  <c r="CD417" i="34"/>
  <c r="CB373" i="34"/>
  <c r="CB348" i="34"/>
  <c r="CB360" i="34"/>
  <c r="CC395" i="34"/>
  <c r="CC379" i="34"/>
  <c r="CB391" i="34"/>
  <c r="CC372" i="34"/>
  <c r="CD371" i="34"/>
  <c r="CD406" i="34"/>
  <c r="BY378" i="34"/>
  <c r="BZ359" i="34"/>
  <c r="CF373" i="34"/>
  <c r="CF353" i="34"/>
  <c r="BZ335" i="34"/>
  <c r="CE389" i="34"/>
  <c r="CA336" i="34"/>
  <c r="BU398" i="34"/>
  <c r="CA374" i="34"/>
  <c r="CD374" i="34" s="1"/>
  <c r="BU412" i="34"/>
  <c r="CA368" i="34"/>
  <c r="CD368" i="34" s="1"/>
  <c r="BZ366" i="34"/>
  <c r="BU414" i="34"/>
  <c r="BZ340" i="34"/>
  <c r="BS403" i="34"/>
  <c r="BY388" i="34"/>
  <c r="CB388" i="34" s="1"/>
  <c r="BT402" i="34"/>
  <c r="BU402" i="34"/>
  <c r="BS413" i="34"/>
  <c r="BU419" i="34"/>
  <c r="BY345" i="34"/>
  <c r="BY338" i="34"/>
  <c r="BZ350" i="34"/>
  <c r="BY371" i="34"/>
  <c r="CA338" i="34"/>
  <c r="BY336" i="34"/>
  <c r="BY340" i="34"/>
  <c r="BY366" i="34"/>
  <c r="CA382" i="34"/>
  <c r="CF380" i="34"/>
  <c r="BZ380" i="34"/>
  <c r="CC380" i="34" s="1"/>
  <c r="BY344" i="34"/>
  <c r="CG386" i="34"/>
  <c r="CA386" i="34"/>
  <c r="CD386" i="34" s="1"/>
  <c r="CA344" i="34"/>
  <c r="CD344" i="34" s="1"/>
  <c r="BY350" i="34"/>
  <c r="BY353" i="34"/>
  <c r="BY386" i="34"/>
  <c r="CA369" i="34"/>
  <c r="CD369" i="34" s="1"/>
  <c r="CG376" i="34"/>
  <c r="CA376" i="34"/>
  <c r="CD376" i="34" s="1"/>
  <c r="BZ355" i="34"/>
  <c r="CC355" i="34" s="1"/>
  <c r="CA353" i="34"/>
  <c r="BY392" i="34"/>
  <c r="CB392" i="34" s="1"/>
  <c r="CE392" i="34"/>
  <c r="BZ345" i="34"/>
  <c r="CF382" i="34"/>
  <c r="BZ382" i="34"/>
  <c r="CA349" i="34"/>
  <c r="CD349" i="34" s="1"/>
  <c r="BZ387" i="34"/>
  <c r="CC387" i="34" s="1"/>
  <c r="CF384" i="34"/>
  <c r="BZ384" i="34"/>
  <c r="CC384" i="34" s="1"/>
  <c r="CA347" i="34"/>
  <c r="CA350" i="34"/>
  <c r="BY347" i="34"/>
  <c r="CA352" i="34"/>
  <c r="BZ344" i="34"/>
  <c r="CG384" i="34"/>
  <c r="CA384" i="34"/>
  <c r="CD384" i="34" s="1"/>
  <c r="BZ386" i="34"/>
  <c r="BY341" i="34"/>
  <c r="CF392" i="34"/>
  <c r="BZ392" i="34"/>
  <c r="CC392" i="34" s="1"/>
  <c r="CA341" i="34"/>
  <c r="CA379" i="34"/>
  <c r="CD379" i="34" s="1"/>
  <c r="BZ347" i="34"/>
  <c r="CA346" i="34"/>
  <c r="CA387" i="34"/>
  <c r="CD387" i="34" s="1"/>
  <c r="BY379" i="34"/>
  <c r="CB379" i="34" s="1"/>
  <c r="CA375" i="34"/>
  <c r="BV410" i="34" l="1"/>
  <c r="CE410" i="34" s="1"/>
  <c r="BX398" i="34"/>
  <c r="CG398" i="34" s="1"/>
  <c r="BX397" i="34"/>
  <c r="CG397" i="34" s="1"/>
  <c r="CA405" i="34"/>
  <c r="CD405" i="34" s="1"/>
  <c r="BV407" i="34"/>
  <c r="CE407" i="34" s="1"/>
  <c r="BV403" i="34"/>
  <c r="CE403" i="34" s="1"/>
  <c r="BY400" i="34"/>
  <c r="CB400" i="34" s="1"/>
  <c r="BX420" i="34"/>
  <c r="CG420" i="34" s="1"/>
  <c r="BV401" i="34"/>
  <c r="CE401" i="34" s="1"/>
  <c r="BX401" i="34"/>
  <c r="CG401" i="34" s="1"/>
  <c r="BV404" i="34"/>
  <c r="CE404" i="34" s="1"/>
  <c r="BX418" i="34"/>
  <c r="CG418" i="34" s="1"/>
  <c r="BY396" i="34"/>
  <c r="CB396" i="34" s="1"/>
  <c r="BW397" i="34"/>
  <c r="CF397" i="34" s="1"/>
  <c r="BW398" i="34"/>
  <c r="CF398" i="34" s="1"/>
  <c r="BW401" i="34"/>
  <c r="BW396" i="34"/>
  <c r="CF396" i="34" s="1"/>
  <c r="BW407" i="34"/>
  <c r="CF407" i="34" s="1"/>
  <c r="BW412" i="34"/>
  <c r="CF412" i="34" s="1"/>
  <c r="BW404" i="34"/>
  <c r="CF404" i="34" s="1"/>
  <c r="BZ398" i="34"/>
  <c r="CC398" i="34" s="1"/>
  <c r="BZ412" i="34"/>
  <c r="CC412" i="34" s="1"/>
  <c r="BZ407" i="34"/>
  <c r="CC407" i="34" s="1"/>
  <c r="BY407" i="34"/>
  <c r="CB407" i="34" s="1"/>
  <c r="BY404" i="34"/>
  <c r="CB404" i="34" s="1"/>
  <c r="CA401" i="34"/>
  <c r="CD401" i="34" s="1"/>
  <c r="CA420" i="34"/>
  <c r="CD420" i="34" s="1"/>
  <c r="CA397" i="34"/>
  <c r="CD397" i="34" s="1"/>
  <c r="BY401" i="34"/>
  <c r="CB401" i="34" s="1"/>
  <c r="BZ404" i="34"/>
  <c r="CC404" i="34" s="1"/>
  <c r="BZ411" i="34"/>
  <c r="CC411" i="34" s="1"/>
  <c r="CA411" i="34"/>
  <c r="CD411" i="34" s="1"/>
  <c r="BV396" i="34"/>
  <c r="CE396" i="34" s="1"/>
  <c r="CA418" i="34"/>
  <c r="CD418" i="34" s="1"/>
  <c r="BZ402" i="34"/>
  <c r="CC402" i="34" s="1"/>
  <c r="BW402" i="34"/>
  <c r="CF402" i="34" s="1"/>
  <c r="BX419" i="34"/>
  <c r="CG419" i="34" s="1"/>
  <c r="BX412" i="34"/>
  <c r="CG412" i="34" s="1"/>
  <c r="BV402" i="34"/>
  <c r="CE402" i="34" s="1"/>
  <c r="BZ410" i="34"/>
  <c r="CC410" i="34" s="1"/>
  <c r="BW410" i="34"/>
  <c r="CF410" i="34" s="1"/>
  <c r="CA404" i="34"/>
  <c r="CD404" i="34" s="1"/>
  <c r="BX404" i="34"/>
  <c r="CG404" i="34" s="1"/>
  <c r="BZ405" i="34"/>
  <c r="CC405" i="34" s="1"/>
  <c r="BW405" i="34"/>
  <c r="CF405" i="34" s="1"/>
  <c r="CA403" i="34"/>
  <c r="CD403" i="34" s="1"/>
  <c r="BX403" i="34"/>
  <c r="CG403" i="34" s="1"/>
  <c r="CA421" i="34"/>
  <c r="CD421" i="34" s="1"/>
  <c r="BX421" i="34"/>
  <c r="CG421" i="34" s="1"/>
  <c r="BX396" i="34"/>
  <c r="CG396" i="34" s="1"/>
  <c r="CA400" i="34"/>
  <c r="CD400" i="34" s="1"/>
  <c r="BX400" i="34"/>
  <c r="CG400" i="34" s="1"/>
  <c r="BX410" i="34"/>
  <c r="CG410" i="34" s="1"/>
  <c r="BX422" i="34"/>
  <c r="CG422" i="34" s="1"/>
  <c r="BV398" i="34"/>
  <c r="CE398" i="34" s="1"/>
  <c r="BY397" i="34"/>
  <c r="CB397" i="34" s="1"/>
  <c r="BV397" i="34"/>
  <c r="CE397" i="34" s="1"/>
  <c r="BV400" i="34"/>
  <c r="CE400" i="34" s="1"/>
  <c r="BZ403" i="34"/>
  <c r="CC403" i="34" s="1"/>
  <c r="BW403" i="34"/>
  <c r="CF403" i="34" s="1"/>
  <c r="BX405" i="34"/>
  <c r="CG405" i="34" s="1"/>
  <c r="BY413" i="34"/>
  <c r="CB413" i="34" s="1"/>
  <c r="BV413" i="34"/>
  <c r="CE413" i="34" s="1"/>
  <c r="BX414" i="34"/>
  <c r="CG414" i="34" s="1"/>
  <c r="BX402" i="34"/>
  <c r="CG402" i="34" s="1"/>
  <c r="BX416" i="34"/>
  <c r="CG416" i="34" s="1"/>
  <c r="BX415" i="34"/>
  <c r="CG415" i="34" s="1"/>
  <c r="CA396" i="34"/>
  <c r="CD396" i="34" s="1"/>
  <c r="BY398" i="34"/>
  <c r="CB398" i="34" s="1"/>
  <c r="CA422" i="34"/>
  <c r="CD422" i="34" s="1"/>
  <c r="CA415" i="34"/>
  <c r="CD415" i="34" s="1"/>
  <c r="CA416" i="34"/>
  <c r="CD416" i="34" s="1"/>
  <c r="BY402" i="34"/>
  <c r="CB402" i="34" s="1"/>
  <c r="CG336" i="34"/>
  <c r="CA419" i="34"/>
  <c r="CD419" i="34" s="1"/>
  <c r="CA414" i="34"/>
  <c r="CD414" i="34" s="1"/>
  <c r="CB353" i="34"/>
  <c r="CC382" i="34"/>
  <c r="CB344" i="34"/>
  <c r="CD382" i="34"/>
  <c r="CB340" i="34"/>
  <c r="CC340" i="34"/>
  <c r="CC366" i="34"/>
  <c r="CD336" i="34"/>
  <c r="CC335" i="34"/>
  <c r="CD341" i="34"/>
  <c r="CB341" i="34"/>
  <c r="CD352" i="34"/>
  <c r="CD350" i="34"/>
  <c r="CC347" i="34"/>
  <c r="CC386" i="34"/>
  <c r="CC344" i="34"/>
  <c r="CB347" i="34"/>
  <c r="CD347" i="34"/>
  <c r="CB386" i="34"/>
  <c r="CB350" i="34"/>
  <c r="CB366" i="34"/>
  <c r="CB336" i="34"/>
  <c r="CB371" i="34"/>
  <c r="CC350" i="34"/>
  <c r="CC359" i="34"/>
  <c r="CD353" i="34"/>
  <c r="CD338" i="34"/>
  <c r="CB345" i="34"/>
  <c r="CD375" i="34"/>
  <c r="CD346" i="34"/>
  <c r="CC345" i="34"/>
  <c r="CB338" i="34"/>
  <c r="CB378" i="34"/>
  <c r="CA412" i="34"/>
  <c r="CA402" i="34"/>
  <c r="CA398" i="34"/>
  <c r="BY403" i="34"/>
  <c r="CB403" i="34" s="1"/>
  <c r="BZ397" i="34"/>
  <c r="BZ396" i="34"/>
  <c r="BZ401" i="34"/>
  <c r="CD398" i="34" l="1"/>
  <c r="CC397" i="34"/>
  <c r="CC401" i="34"/>
  <c r="CD402" i="34"/>
  <c r="CC396" i="34"/>
  <c r="CD412" i="34"/>
  <c r="CF401" i="34"/>
</calcChain>
</file>

<file path=xl/sharedStrings.xml><?xml version="1.0" encoding="utf-8"?>
<sst xmlns="http://schemas.openxmlformats.org/spreadsheetml/2006/main" count="3422" uniqueCount="922">
  <si>
    <t>E5010</t>
  </si>
  <si>
    <t>Colchester</t>
  </si>
  <si>
    <t>E1536</t>
  </si>
  <si>
    <t>Copeland</t>
  </si>
  <si>
    <t>E0934</t>
  </si>
  <si>
    <t>Corby</t>
  </si>
  <si>
    <t>E2831</t>
  </si>
  <si>
    <t>Cornwall UA</t>
  </si>
  <si>
    <t>E0801</t>
  </si>
  <si>
    <t>Cotswold</t>
  </si>
  <si>
    <t>E1632</t>
  </si>
  <si>
    <t>Coventry</t>
  </si>
  <si>
    <t>E4602</t>
  </si>
  <si>
    <t>Craven</t>
  </si>
  <si>
    <t>E2731</t>
  </si>
  <si>
    <t>Crawley</t>
  </si>
  <si>
    <t>E3834</t>
  </si>
  <si>
    <t>Croydon</t>
  </si>
  <si>
    <t>E5035</t>
  </si>
  <si>
    <t>Dacorum</t>
  </si>
  <si>
    <t>E1932</t>
  </si>
  <si>
    <t>Darlington</t>
  </si>
  <si>
    <t>E1301</t>
  </si>
  <si>
    <t>Dartford</t>
  </si>
  <si>
    <t>E2233</t>
  </si>
  <si>
    <t>Daventry</t>
  </si>
  <si>
    <t>E2832</t>
  </si>
  <si>
    <t>Derby</t>
  </si>
  <si>
    <t>E1001</t>
  </si>
  <si>
    <t>Derbyshire Dales</t>
  </si>
  <si>
    <t>E1035</t>
  </si>
  <si>
    <t>Doncaster</t>
  </si>
  <si>
    <t>E4402</t>
  </si>
  <si>
    <t>Dover</t>
  </si>
  <si>
    <t>E2234</t>
  </si>
  <si>
    <t>Dudley</t>
  </si>
  <si>
    <t>E4603</t>
  </si>
  <si>
    <t>Durham UA</t>
  </si>
  <si>
    <t>E1302</t>
  </si>
  <si>
    <t>Ealing</t>
  </si>
  <si>
    <t>E5036</t>
  </si>
  <si>
    <t>East Cambridgeshire</t>
  </si>
  <si>
    <t>E0532</t>
  </si>
  <si>
    <t>East Devon</t>
  </si>
  <si>
    <t>E1131</t>
  </si>
  <si>
    <t>East Dorset</t>
  </si>
  <si>
    <t>E1233</t>
  </si>
  <si>
    <t>East Hampshire</t>
  </si>
  <si>
    <t>E1732</t>
  </si>
  <si>
    <t>East Hertfordshire</t>
  </si>
  <si>
    <t>E1933</t>
  </si>
  <si>
    <t>East Lindsey</t>
  </si>
  <si>
    <t>E2532</t>
  </si>
  <si>
    <t>East Northamptonshire</t>
  </si>
  <si>
    <t>E2833</t>
  </si>
  <si>
    <t>East Riding of Yorkshire</t>
  </si>
  <si>
    <t>E2001</t>
  </si>
  <si>
    <t>East Staffordshire</t>
  </si>
  <si>
    <t>E3432</t>
  </si>
  <si>
    <t>Eastbourne</t>
  </si>
  <si>
    <t>E1432</t>
  </si>
  <si>
    <t>Eastleigh</t>
  </si>
  <si>
    <t>E1733</t>
  </si>
  <si>
    <t>Eden</t>
  </si>
  <si>
    <t>E0935</t>
  </si>
  <si>
    <t>Elmbridge</t>
  </si>
  <si>
    <t>E3631</t>
  </si>
  <si>
    <t>Enfield</t>
  </si>
  <si>
    <t>E5037</t>
  </si>
  <si>
    <t>Epping Forest</t>
  </si>
  <si>
    <t>E1537</t>
  </si>
  <si>
    <t>Epsom &amp; Ewell</t>
  </si>
  <si>
    <t>E3632</t>
  </si>
  <si>
    <t>Erewash</t>
  </si>
  <si>
    <t>E1036</t>
  </si>
  <si>
    <t>Exeter</t>
  </si>
  <si>
    <t>E1132</t>
  </si>
  <si>
    <t>Fareham</t>
  </si>
  <si>
    <t>E1734</t>
  </si>
  <si>
    <t>Fenland</t>
  </si>
  <si>
    <t>E0533</t>
  </si>
  <si>
    <t>Forest Heath</t>
  </si>
  <si>
    <t>E3532</t>
  </si>
  <si>
    <t>Forest of Dean</t>
  </si>
  <si>
    <t>E1633</t>
  </si>
  <si>
    <t>Fylde</t>
  </si>
  <si>
    <t>E2335</t>
  </si>
  <si>
    <t>Gateshead</t>
  </si>
  <si>
    <t>E4501</t>
  </si>
  <si>
    <t>Gedling</t>
  </si>
  <si>
    <t>E3034</t>
  </si>
  <si>
    <t>Gloucester</t>
  </si>
  <si>
    <t>E1634</t>
  </si>
  <si>
    <t>Gosport</t>
  </si>
  <si>
    <t>E1735</t>
  </si>
  <si>
    <t>Gravesham</t>
  </si>
  <si>
    <t>E2236</t>
  </si>
  <si>
    <t>Great Yarmouth</t>
  </si>
  <si>
    <t>E2633</t>
  </si>
  <si>
    <t>Greenwich</t>
  </si>
  <si>
    <t>E5012</t>
  </si>
  <si>
    <t>Guildford</t>
  </si>
  <si>
    <t>E3633</t>
  </si>
  <si>
    <t>Hackney</t>
  </si>
  <si>
    <t>E5013</t>
  </si>
  <si>
    <t>Halton</t>
  </si>
  <si>
    <t>E0601</t>
  </si>
  <si>
    <t>Hambleton</t>
  </si>
  <si>
    <t>E2732</t>
  </si>
  <si>
    <t>Hammersmith and Fulham</t>
  </si>
  <si>
    <t>E5014</t>
  </si>
  <si>
    <t>Harborough</t>
  </si>
  <si>
    <t>E2433</t>
  </si>
  <si>
    <t>Haringey</t>
  </si>
  <si>
    <t>E5038</t>
  </si>
  <si>
    <t>Harlow</t>
  </si>
  <si>
    <t>E1538</t>
  </si>
  <si>
    <t>Harrogate</t>
  </si>
  <si>
    <t>E2753</t>
  </si>
  <si>
    <t>Harrow</t>
  </si>
  <si>
    <t>E5039</t>
  </si>
  <si>
    <t>Hart</t>
  </si>
  <si>
    <t>E1736</t>
  </si>
  <si>
    <t>Hartlepool</t>
  </si>
  <si>
    <t>E0701</t>
  </si>
  <si>
    <t>Hastings</t>
  </si>
  <si>
    <t>E1433</t>
  </si>
  <si>
    <t>Havant</t>
  </si>
  <si>
    <t>E1737</t>
  </si>
  <si>
    <t>Havering</t>
  </si>
  <si>
    <t>E5040</t>
  </si>
  <si>
    <t>Herefordshire</t>
  </si>
  <si>
    <t>E1801</t>
  </si>
  <si>
    <t>Hertsmere</t>
  </si>
  <si>
    <t>E1934</t>
  </si>
  <si>
    <t>High Peak</t>
  </si>
  <si>
    <t>E1037</t>
  </si>
  <si>
    <t>Hillingdon</t>
  </si>
  <si>
    <t>E5041</t>
  </si>
  <si>
    <t>Hinckley and Bosworth</t>
  </si>
  <si>
    <t>E2434</t>
  </si>
  <si>
    <t>Horsham</t>
  </si>
  <si>
    <t>E3835</t>
  </si>
  <si>
    <t>Hounslow</t>
  </si>
  <si>
    <t>E5042</t>
  </si>
  <si>
    <t>Huntingdonshire</t>
  </si>
  <si>
    <t>E0551</t>
  </si>
  <si>
    <t>Hyndburn</t>
  </si>
  <si>
    <t>E2336</t>
  </si>
  <si>
    <t>Ipswich</t>
  </si>
  <si>
    <t>E3533</t>
  </si>
  <si>
    <t>Isle of Wight Council</t>
  </si>
  <si>
    <t>E2101</t>
  </si>
  <si>
    <t>Isles of Scilly</t>
  </si>
  <si>
    <t>E4001</t>
  </si>
  <si>
    <t>Islington</t>
  </si>
  <si>
    <t>E5015</t>
  </si>
  <si>
    <t>Kensington and Chelsea</t>
  </si>
  <si>
    <t>E5016</t>
  </si>
  <si>
    <t>Kettering</t>
  </si>
  <si>
    <t>E2834</t>
  </si>
  <si>
    <t>Kings Lynn and West Norfolk</t>
  </si>
  <si>
    <t>E2634</t>
  </si>
  <si>
    <t>Kingston upon Hull</t>
  </si>
  <si>
    <t>E2002</t>
  </si>
  <si>
    <t>Kingston upon Thames</t>
  </si>
  <si>
    <t>E5043</t>
  </si>
  <si>
    <t>Kirklees</t>
  </si>
  <si>
    <t>E4703</t>
  </si>
  <si>
    <t>Knowsley</t>
  </si>
  <si>
    <t>E4301</t>
  </si>
  <si>
    <t>Lambeth</t>
  </si>
  <si>
    <t>E5017</t>
  </si>
  <si>
    <t>Lancaster</t>
  </si>
  <si>
    <t>E2337</t>
  </si>
  <si>
    <t>Leeds</t>
  </si>
  <si>
    <t>E4704</t>
  </si>
  <si>
    <t>Leicester</t>
  </si>
  <si>
    <t>E2401</t>
  </si>
  <si>
    <t>Lewes</t>
  </si>
  <si>
    <t>E1435</t>
  </si>
  <si>
    <t>Lewisham</t>
  </si>
  <si>
    <t>E5018</t>
  </si>
  <si>
    <t>Lichfield</t>
  </si>
  <si>
    <t>E3433</t>
  </si>
  <si>
    <t>Lincoln</t>
  </si>
  <si>
    <t>E2533</t>
  </si>
  <si>
    <t>Liverpool</t>
  </si>
  <si>
    <t>E4302</t>
  </si>
  <si>
    <t>Luton</t>
  </si>
  <si>
    <t>E0201</t>
  </si>
  <si>
    <t>Maidstone</t>
  </si>
  <si>
    <t>E2237</t>
  </si>
  <si>
    <t>Maldon</t>
  </si>
  <si>
    <t>E1539</t>
  </si>
  <si>
    <t>Malvern Hills</t>
  </si>
  <si>
    <t>E1851</t>
  </si>
  <si>
    <t>Manchester</t>
  </si>
  <si>
    <t>E4203</t>
  </si>
  <si>
    <t>Mansfield</t>
  </si>
  <si>
    <t>E3035</t>
  </si>
  <si>
    <t>Medway</t>
  </si>
  <si>
    <t>E2201</t>
  </si>
  <si>
    <t>Melton</t>
  </si>
  <si>
    <t>E2436</t>
  </si>
  <si>
    <t>Mendip</t>
  </si>
  <si>
    <t>E3331</t>
  </si>
  <si>
    <t>Merton</t>
  </si>
  <si>
    <t>E5044</t>
  </si>
  <si>
    <t>Mid Devon</t>
  </si>
  <si>
    <t>E1133</t>
  </si>
  <si>
    <t>Mid Suffolk</t>
  </si>
  <si>
    <t>E3534</t>
  </si>
  <si>
    <t>Mid Sussex</t>
  </si>
  <si>
    <t>E3836</t>
  </si>
  <si>
    <t>Middlesbrough</t>
  </si>
  <si>
    <t>E0702</t>
  </si>
  <si>
    <t>Milton Keynes</t>
  </si>
  <si>
    <t>E0401</t>
  </si>
  <si>
    <t>Mole Valley</t>
  </si>
  <si>
    <t>E3634</t>
  </si>
  <si>
    <t>New Forest</t>
  </si>
  <si>
    <t>E1738</t>
  </si>
  <si>
    <t>Newark and Sherwood</t>
  </si>
  <si>
    <t>E3036</t>
  </si>
  <si>
    <t>Newcastle-upon-Tyne</t>
  </si>
  <si>
    <t>E4502</t>
  </si>
  <si>
    <t>Newcastle-under-Lyme</t>
  </si>
  <si>
    <t>E3434</t>
  </si>
  <si>
    <t>Newham</t>
  </si>
  <si>
    <t>E5045</t>
  </si>
  <si>
    <t>North Devon</t>
  </si>
  <si>
    <t>E1134</t>
  </si>
  <si>
    <t>North Dorset</t>
  </si>
  <si>
    <t>E1234</t>
  </si>
  <si>
    <t>North East Derbyshire</t>
  </si>
  <si>
    <t>E1038</t>
  </si>
  <si>
    <t>North East Lincolnshire</t>
  </si>
  <si>
    <t>E2003</t>
  </si>
  <si>
    <t>North Hertfordshire</t>
  </si>
  <si>
    <t>E1935</t>
  </si>
  <si>
    <t>North Kesteven</t>
  </si>
  <si>
    <t>E2534</t>
  </si>
  <si>
    <t>North Lincolnshire</t>
  </si>
  <si>
    <t>E2004</t>
  </si>
  <si>
    <t>North Norfolk</t>
  </si>
  <si>
    <t>E2635</t>
  </si>
  <si>
    <t>North Somerset</t>
  </si>
  <si>
    <t>E0104</t>
  </si>
  <si>
    <t>North Tyneside</t>
  </si>
  <si>
    <t>E4503</t>
  </si>
  <si>
    <t>North Warwickshire</t>
  </si>
  <si>
    <t>E3731</t>
  </si>
  <si>
    <t>North West Leicestershire</t>
  </si>
  <si>
    <t>E2437</t>
  </si>
  <si>
    <t>Northampton</t>
  </si>
  <si>
    <t>E2835</t>
  </si>
  <si>
    <t>Northumberland UA</t>
  </si>
  <si>
    <t>E2901</t>
  </si>
  <si>
    <t>Norwich</t>
  </si>
  <si>
    <t>E2636</t>
  </si>
  <si>
    <t>Nottingham</t>
  </si>
  <si>
    <t>E3001</t>
  </si>
  <si>
    <t>Nuneaton and Bedworth</t>
  </si>
  <si>
    <t>E3732</t>
  </si>
  <si>
    <t>Oadby and Wigston</t>
  </si>
  <si>
    <t>E2438</t>
  </si>
  <si>
    <t>Oldham</t>
  </si>
  <si>
    <t>E4204</t>
  </si>
  <si>
    <t>Oxford</t>
  </si>
  <si>
    <t>E3132</t>
  </si>
  <si>
    <t>Pendle</t>
  </si>
  <si>
    <t>E2338</t>
  </si>
  <si>
    <t>Peterborough</t>
  </si>
  <si>
    <t>E0501</t>
  </si>
  <si>
    <t>Plymouth</t>
  </si>
  <si>
    <t>E1101</t>
  </si>
  <si>
    <t>Poole</t>
  </si>
  <si>
    <t>E1201</t>
  </si>
  <si>
    <t>Portsmouth</t>
  </si>
  <si>
    <t>E1701</t>
  </si>
  <si>
    <t>Preston</t>
  </si>
  <si>
    <t>E2339</t>
  </si>
  <si>
    <t>Purbeck</t>
  </si>
  <si>
    <t>E1236</t>
  </si>
  <si>
    <t>Reading</t>
  </si>
  <si>
    <t>E0303</t>
  </si>
  <si>
    <t>Redbridge</t>
  </si>
  <si>
    <t>E5046</t>
  </si>
  <si>
    <t>Redcar and Cleveland</t>
  </si>
  <si>
    <t>E0703</t>
  </si>
  <si>
    <t>Redditch</t>
  </si>
  <si>
    <t>E1835</t>
  </si>
  <si>
    <t>Reigate and Banstead</t>
  </si>
  <si>
    <t>E3635</t>
  </si>
  <si>
    <t>Ribble Valley</t>
  </si>
  <si>
    <t>E2340</t>
  </si>
  <si>
    <t>Richmond upon Thames</t>
  </si>
  <si>
    <t>E5047</t>
  </si>
  <si>
    <t>Richmondshire</t>
  </si>
  <si>
    <t>E2734</t>
  </si>
  <si>
    <t>Rochdale</t>
  </si>
  <si>
    <t>E4205</t>
  </si>
  <si>
    <t>Rochford</t>
  </si>
  <si>
    <t>E1540</t>
  </si>
  <si>
    <t>Rossendale</t>
  </si>
  <si>
    <t>E2341</t>
  </si>
  <si>
    <t>Rother</t>
  </si>
  <si>
    <t>E1436</t>
  </si>
  <si>
    <t>Rotherham</t>
  </si>
  <si>
    <t>E4403</t>
  </si>
  <si>
    <t>Rugby</t>
  </si>
  <si>
    <t>E3733</t>
  </si>
  <si>
    <t>Runnymede</t>
  </si>
  <si>
    <t>E3636</t>
  </si>
  <si>
    <t>Rushcliffe</t>
  </si>
  <si>
    <t>E3038</t>
  </si>
  <si>
    <t>Rushmoor</t>
  </si>
  <si>
    <t>E1740</t>
  </si>
  <si>
    <t>Rutland</t>
  </si>
  <si>
    <t>E2402</t>
  </si>
  <si>
    <t>Ryedale</t>
  </si>
  <si>
    <t>E2755</t>
  </si>
  <si>
    <t>Salford</t>
  </si>
  <si>
    <t>E4206</t>
  </si>
  <si>
    <t>Sandwell</t>
  </si>
  <si>
    <t>E4604</t>
  </si>
  <si>
    <t>Scarborough</t>
  </si>
  <si>
    <t>E2736</t>
  </si>
  <si>
    <t>Sedgemoor</t>
  </si>
  <si>
    <t>E3332</t>
  </si>
  <si>
    <t>Sefton</t>
  </si>
  <si>
    <t>E4304</t>
  </si>
  <si>
    <t>Selby</t>
  </si>
  <si>
    <t>E2757</t>
  </si>
  <si>
    <t>Sevenoaks</t>
  </si>
  <si>
    <t>E2239</t>
  </si>
  <si>
    <t>Sheffield</t>
  </si>
  <si>
    <t>E4404</t>
  </si>
  <si>
    <t>Shepway</t>
  </si>
  <si>
    <t>E2240</t>
  </si>
  <si>
    <t>Shropshire UA</t>
  </si>
  <si>
    <t>E3202</t>
  </si>
  <si>
    <t>Slough</t>
  </si>
  <si>
    <t>E0304</t>
  </si>
  <si>
    <t>Solihull</t>
  </si>
  <si>
    <t>E4605</t>
  </si>
  <si>
    <t>South Bucks</t>
  </si>
  <si>
    <t>E0434</t>
  </si>
  <si>
    <t>South Cambridgeshire</t>
  </si>
  <si>
    <t>E0536</t>
  </si>
  <si>
    <t>South Derbyshire</t>
  </si>
  <si>
    <t>E1039</t>
  </si>
  <si>
    <t>South Gloucestershire</t>
  </si>
  <si>
    <t>E0103</t>
  </si>
  <si>
    <t>South Hams</t>
  </si>
  <si>
    <t>E1136</t>
  </si>
  <si>
    <t>South Holland</t>
  </si>
  <si>
    <t>E2535</t>
  </si>
  <si>
    <t>South Kesteven</t>
  </si>
  <si>
    <t>E2536</t>
  </si>
  <si>
    <t>South Lakeland</t>
  </si>
  <si>
    <t>E0936</t>
  </si>
  <si>
    <t>South Norfolk</t>
  </si>
  <si>
    <t>E2637</t>
  </si>
  <si>
    <t>South Northamptonshire</t>
  </si>
  <si>
    <t>E2836</t>
  </si>
  <si>
    <t>South Oxfordshire</t>
  </si>
  <si>
    <t>E3133</t>
  </si>
  <si>
    <t>South Ribble</t>
  </si>
  <si>
    <t>E2342</t>
  </si>
  <si>
    <t>South Somerset</t>
  </si>
  <si>
    <t>E3334</t>
  </si>
  <si>
    <t>South Staffordshire</t>
  </si>
  <si>
    <t>E3435</t>
  </si>
  <si>
    <t>South Tyneside</t>
  </si>
  <si>
    <t>E4504</t>
  </si>
  <si>
    <t>Southampton</t>
  </si>
  <si>
    <t>E1702</t>
  </si>
  <si>
    <t>Southend-on-Sea</t>
  </si>
  <si>
    <t>E1501</t>
  </si>
  <si>
    <t>Southwark</t>
  </si>
  <si>
    <t>E5019</t>
  </si>
  <si>
    <t>Spelthorne</t>
  </si>
  <si>
    <t>E3637</t>
  </si>
  <si>
    <t>St Albans</t>
  </si>
  <si>
    <t>E1936</t>
  </si>
  <si>
    <t>St Edmundsbury</t>
  </si>
  <si>
    <t>E3535</t>
  </si>
  <si>
    <t>St Helens</t>
  </si>
  <si>
    <t>E4303</t>
  </si>
  <si>
    <t>Stafford</t>
  </si>
  <si>
    <t>E3436</t>
  </si>
  <si>
    <t>Staffordshire Moorlands</t>
  </si>
  <si>
    <t>E3437</t>
  </si>
  <si>
    <t>Stevenage</t>
  </si>
  <si>
    <t>E1937</t>
  </si>
  <si>
    <t>Stockport</t>
  </si>
  <si>
    <t>E4207</t>
  </si>
  <si>
    <t>Stockton-on-Tees</t>
  </si>
  <si>
    <t>E0704</t>
  </si>
  <si>
    <t>Stoke-on-Trent</t>
  </si>
  <si>
    <t>E3401</t>
  </si>
  <si>
    <t>Stratford-on-Avon</t>
  </si>
  <si>
    <t>E3734</t>
  </si>
  <si>
    <t>Stroud</t>
  </si>
  <si>
    <t>E1635</t>
  </si>
  <si>
    <t>Suffolk Coastal</t>
  </si>
  <si>
    <t>E3536</t>
  </si>
  <si>
    <t>Sunderland</t>
  </si>
  <si>
    <t>E4505</t>
  </si>
  <si>
    <t>Surrey Heath</t>
  </si>
  <si>
    <t>E3638</t>
  </si>
  <si>
    <t>Sutton</t>
  </si>
  <si>
    <t>E5048</t>
  </si>
  <si>
    <t>Swale</t>
  </si>
  <si>
    <t>E2241</t>
  </si>
  <si>
    <t>Swindon</t>
  </si>
  <si>
    <t>E3901</t>
  </si>
  <si>
    <t>Tameside</t>
  </si>
  <si>
    <t>E4208</t>
  </si>
  <si>
    <t>Tamworth</t>
  </si>
  <si>
    <t>E3439</t>
  </si>
  <si>
    <t>Tandridge</t>
  </si>
  <si>
    <t>E3639</t>
  </si>
  <si>
    <t>Taunton Deane</t>
  </si>
  <si>
    <t>E3333</t>
  </si>
  <si>
    <t>Teignbridge</t>
  </si>
  <si>
    <t>E1137</t>
  </si>
  <si>
    <t>Telford and the Wrekin</t>
  </si>
  <si>
    <t>E3201</t>
  </si>
  <si>
    <t>Tendring</t>
  </si>
  <si>
    <t>E1542</t>
  </si>
  <si>
    <t>Test Valley</t>
  </si>
  <si>
    <t>E1742</t>
  </si>
  <si>
    <t>Tewkesbury</t>
  </si>
  <si>
    <t>E1636</t>
  </si>
  <si>
    <t>Thanet</t>
  </si>
  <si>
    <t>E2242</t>
  </si>
  <si>
    <t>Three Rivers</t>
  </si>
  <si>
    <t>E1938</t>
  </si>
  <si>
    <t>Thurrock</t>
  </si>
  <si>
    <t>E1502</t>
  </si>
  <si>
    <t>Tonbridge and Malling</t>
  </si>
  <si>
    <t>E2243</t>
  </si>
  <si>
    <t>Torbay</t>
  </si>
  <si>
    <t>E1102</t>
  </si>
  <si>
    <t>Torridge</t>
  </si>
  <si>
    <t>E1139</t>
  </si>
  <si>
    <t>Tower Hamlets</t>
  </si>
  <si>
    <t>E5020</t>
  </si>
  <si>
    <t>Trafford</t>
  </si>
  <si>
    <t>E4209</t>
  </si>
  <si>
    <t>Tunbridge Wells</t>
  </si>
  <si>
    <t>E2244</t>
  </si>
  <si>
    <t>Uttlesford</t>
  </si>
  <si>
    <t>E1544</t>
  </si>
  <si>
    <t>Vale of White Horse</t>
  </si>
  <si>
    <t>E3134</t>
  </si>
  <si>
    <t>Wakefield</t>
  </si>
  <si>
    <t>E4705</t>
  </si>
  <si>
    <t>Walsall</t>
  </si>
  <si>
    <t>E4606</t>
  </si>
  <si>
    <t>Waltham Forest</t>
  </si>
  <si>
    <t>E5049</t>
  </si>
  <si>
    <t>Wandsworth</t>
  </si>
  <si>
    <t>E5021</t>
  </si>
  <si>
    <t>Warrington</t>
  </si>
  <si>
    <t>E0602</t>
  </si>
  <si>
    <t>Warwick</t>
  </si>
  <si>
    <t>E3735</t>
  </si>
  <si>
    <t>Watford</t>
  </si>
  <si>
    <t>E1939</t>
  </si>
  <si>
    <t>Waveney</t>
  </si>
  <si>
    <t>E3537</t>
  </si>
  <si>
    <t>Waverley</t>
  </si>
  <si>
    <t>E3640</t>
  </si>
  <si>
    <t>Wealden</t>
  </si>
  <si>
    <t>E1437</t>
  </si>
  <si>
    <t>Wellingborough</t>
  </si>
  <si>
    <t>E2837</t>
  </si>
  <si>
    <t>Welwyn Hatfield</t>
  </si>
  <si>
    <t>E1940</t>
  </si>
  <si>
    <t>West Berkshire</t>
  </si>
  <si>
    <t>E0302</t>
  </si>
  <si>
    <t>West Devon</t>
  </si>
  <si>
    <t>E1140</t>
  </si>
  <si>
    <t>West Dorset</t>
  </si>
  <si>
    <t>E1237</t>
  </si>
  <si>
    <t>West Lancashire</t>
  </si>
  <si>
    <t>E2343</t>
  </si>
  <si>
    <t>West Lindsey</t>
  </si>
  <si>
    <t>E2537</t>
  </si>
  <si>
    <t>West Oxfordshire</t>
  </si>
  <si>
    <t>E3135</t>
  </si>
  <si>
    <t>West Somerset</t>
  </si>
  <si>
    <t>E3335</t>
  </si>
  <si>
    <t>Westminster</t>
  </si>
  <si>
    <t>E5022</t>
  </si>
  <si>
    <t>Weymouth and Portland</t>
  </si>
  <si>
    <t>E1238</t>
  </si>
  <si>
    <t>Wigan</t>
  </si>
  <si>
    <t>E4210</t>
  </si>
  <si>
    <t>Wiltshire UA</t>
  </si>
  <si>
    <t>E3902</t>
  </si>
  <si>
    <t>Winchester</t>
  </si>
  <si>
    <t>E1743</t>
  </si>
  <si>
    <t>Windsor and Maidenhead</t>
  </si>
  <si>
    <t>E0305</t>
  </si>
  <si>
    <t>Wirral</t>
  </si>
  <si>
    <t>E4305</t>
  </si>
  <si>
    <t>Woking</t>
  </si>
  <si>
    <t>E3641</t>
  </si>
  <si>
    <t>Wokingham</t>
  </si>
  <si>
    <t>E0306</t>
  </si>
  <si>
    <t>Wolverhampton</t>
  </si>
  <si>
    <t>E4607</t>
  </si>
  <si>
    <t>Worcester</t>
  </si>
  <si>
    <t>E1837</t>
  </si>
  <si>
    <t>Worthing</t>
  </si>
  <si>
    <t>E3837</t>
  </si>
  <si>
    <t>Wychavon</t>
  </si>
  <si>
    <t>E1838</t>
  </si>
  <si>
    <t>Wycombe</t>
  </si>
  <si>
    <t>E0435</t>
  </si>
  <si>
    <t>Wyre</t>
  </si>
  <si>
    <t>E2344</t>
  </si>
  <si>
    <t>Wyre Forest</t>
  </si>
  <si>
    <t>E1839</t>
  </si>
  <si>
    <t>York</t>
  </si>
  <si>
    <t>E2701</t>
  </si>
  <si>
    <t>Adur</t>
  </si>
  <si>
    <t>E3831</t>
  </si>
  <si>
    <t>Allerdale</t>
  </si>
  <si>
    <t>E0931</t>
  </si>
  <si>
    <t>Amber Valley</t>
  </si>
  <si>
    <t>E1031</t>
  </si>
  <si>
    <t>Arun</t>
  </si>
  <si>
    <t>E3832</t>
  </si>
  <si>
    <t>Ashfield</t>
  </si>
  <si>
    <t>E3031</t>
  </si>
  <si>
    <t>Ashford</t>
  </si>
  <si>
    <t>E2231</t>
  </si>
  <si>
    <t>Aylesbury Vale</t>
  </si>
  <si>
    <t>E0431</t>
  </si>
  <si>
    <t>Babergh</t>
  </si>
  <si>
    <t>E3531</t>
  </si>
  <si>
    <t>Barking and Dagenham</t>
  </si>
  <si>
    <t>E5030</t>
  </si>
  <si>
    <t>Barnet</t>
  </si>
  <si>
    <t>E5031</t>
  </si>
  <si>
    <t>Barnsley</t>
  </si>
  <si>
    <t>E4401</t>
  </si>
  <si>
    <t>Barrow-in-Furness</t>
  </si>
  <si>
    <t>E0932</t>
  </si>
  <si>
    <t>Basildon</t>
  </si>
  <si>
    <t>E1531</t>
  </si>
  <si>
    <t>Basingstoke &amp; Deane</t>
  </si>
  <si>
    <t>E1731</t>
  </si>
  <si>
    <t>Bassetlaw</t>
  </si>
  <si>
    <t>E3032</t>
  </si>
  <si>
    <t>Bath &amp; North East Somerset</t>
  </si>
  <si>
    <t>E0101</t>
  </si>
  <si>
    <t>Bedford UA</t>
  </si>
  <si>
    <t>E0202</t>
  </si>
  <si>
    <t>Bexley</t>
  </si>
  <si>
    <t>E5032</t>
  </si>
  <si>
    <t>Birmingham</t>
  </si>
  <si>
    <t>E4601</t>
  </si>
  <si>
    <t>Blaby</t>
  </si>
  <si>
    <t>E2431</t>
  </si>
  <si>
    <t>Blackburn with Darwen</t>
  </si>
  <si>
    <t>E2301</t>
  </si>
  <si>
    <t>Blackpool</t>
  </si>
  <si>
    <t>E2302</t>
  </si>
  <si>
    <t>Bolsover</t>
  </si>
  <si>
    <t>E1032</t>
  </si>
  <si>
    <t>Bolton</t>
  </si>
  <si>
    <t>E4201</t>
  </si>
  <si>
    <t>Boston</t>
  </si>
  <si>
    <t>E2531</t>
  </si>
  <si>
    <t>Bournemouth</t>
  </si>
  <si>
    <t>E1202</t>
  </si>
  <si>
    <t>Bracknell Forest</t>
  </si>
  <si>
    <t>E0301</t>
  </si>
  <si>
    <t>Bradford</t>
  </si>
  <si>
    <t>E4701</t>
  </si>
  <si>
    <t>Braintree</t>
  </si>
  <si>
    <t>E1532</t>
  </si>
  <si>
    <t>Breckland</t>
  </si>
  <si>
    <t>E2631</t>
  </si>
  <si>
    <t>Brent</t>
  </si>
  <si>
    <t>E5033</t>
  </si>
  <si>
    <t>Brentwood</t>
  </si>
  <si>
    <t>E1533</t>
  </si>
  <si>
    <t>Brighton &amp; Hove</t>
  </si>
  <si>
    <t>E1401</t>
  </si>
  <si>
    <t>Bristol</t>
  </si>
  <si>
    <t>E0102</t>
  </si>
  <si>
    <t>Broadland</t>
  </si>
  <si>
    <t>E2632</t>
  </si>
  <si>
    <t>Bromley</t>
  </si>
  <si>
    <t>E5034</t>
  </si>
  <si>
    <t>Bromsgrove</t>
  </si>
  <si>
    <t>E1831</t>
  </si>
  <si>
    <t>Broxbourne</t>
  </si>
  <si>
    <t>E1931</t>
  </si>
  <si>
    <t>Broxtowe</t>
  </si>
  <si>
    <t>E3033</t>
  </si>
  <si>
    <t>Burnley</t>
  </si>
  <si>
    <t>E2333</t>
  </si>
  <si>
    <t>Bury</t>
  </si>
  <si>
    <t>E4202</t>
  </si>
  <si>
    <t>Calderdale</t>
  </si>
  <si>
    <t>E4702</t>
  </si>
  <si>
    <t>Cambridge</t>
  </si>
  <si>
    <t>E0531</t>
  </si>
  <si>
    <t>Camden</t>
  </si>
  <si>
    <t>E5011</t>
  </si>
  <si>
    <t>Cannock Chase</t>
  </si>
  <si>
    <t>E3431</t>
  </si>
  <si>
    <t>Canterbury</t>
  </si>
  <si>
    <t>E2232</t>
  </si>
  <si>
    <t>Carlisle</t>
  </si>
  <si>
    <t>E0933</t>
  </si>
  <si>
    <t>Castle Point</t>
  </si>
  <si>
    <t>E1534</t>
  </si>
  <si>
    <t>Central Bedfordshire UA</t>
  </si>
  <si>
    <t>E0203</t>
  </si>
  <si>
    <t>Charnwood</t>
  </si>
  <si>
    <t>E2432</t>
  </si>
  <si>
    <t>Chelmsford</t>
  </si>
  <si>
    <t>E1535</t>
  </si>
  <si>
    <t>Cheltenham</t>
  </si>
  <si>
    <t>E1631</t>
  </si>
  <si>
    <t>Cherwell</t>
  </si>
  <si>
    <t>E3131</t>
  </si>
  <si>
    <t>Cheshire East UA</t>
  </si>
  <si>
    <t>E0603</t>
  </si>
  <si>
    <t>Cheshire West &amp; Chester UA</t>
  </si>
  <si>
    <t>E0604</t>
  </si>
  <si>
    <t>Chesterfield</t>
  </si>
  <si>
    <t>E1033</t>
  </si>
  <si>
    <t>Chichester</t>
  </si>
  <si>
    <t>E3833</t>
  </si>
  <si>
    <t>Chiltern</t>
  </si>
  <si>
    <t>E0432</t>
  </si>
  <si>
    <t>Chorley</t>
  </si>
  <si>
    <t>E2334</t>
  </si>
  <si>
    <t>Christchurch</t>
  </si>
  <si>
    <t>E1232</t>
  </si>
  <si>
    <t>City of London</t>
  </si>
  <si>
    <t>West Sussex</t>
  </si>
  <si>
    <t>NA</t>
  </si>
  <si>
    <t>Cumbria</t>
  </si>
  <si>
    <t>Derbyshire</t>
  </si>
  <si>
    <t>Nottinghamshire</t>
  </si>
  <si>
    <t>Kent</t>
  </si>
  <si>
    <t>Buckinghamshire</t>
  </si>
  <si>
    <t>Suffolk</t>
  </si>
  <si>
    <t>South Yorkshire Fire</t>
  </si>
  <si>
    <t>Essex</t>
  </si>
  <si>
    <t>Essex Fire Authority</t>
  </si>
  <si>
    <t>Hampshire</t>
  </si>
  <si>
    <t>West Midlands Fire</t>
  </si>
  <si>
    <t>Leicestershire</t>
  </si>
  <si>
    <t>Greater Manchester Fire</t>
  </si>
  <si>
    <t>Lincolnshire</t>
  </si>
  <si>
    <t>Berkshire Fire Authority</t>
  </si>
  <si>
    <t>West Yorkshire Fire</t>
  </si>
  <si>
    <t>Norfolk</t>
  </si>
  <si>
    <t>Worcestershire</t>
  </si>
  <si>
    <t>Hertfordshire</t>
  </si>
  <si>
    <t>Lancashire</t>
  </si>
  <si>
    <t>Cambridgeshire</t>
  </si>
  <si>
    <t>Staffordshire</t>
  </si>
  <si>
    <t>Gloucestershire</t>
  </si>
  <si>
    <t>Oxfordshire</t>
  </si>
  <si>
    <t>Dorset</t>
  </si>
  <si>
    <t>Northamptonshire</t>
  </si>
  <si>
    <t>North Yorkshire</t>
  </si>
  <si>
    <t>Devon</t>
  </si>
  <si>
    <t>East Sussex</t>
  </si>
  <si>
    <t>Surrey</t>
  </si>
  <si>
    <t>Tyne and Wear Fire</t>
  </si>
  <si>
    <t>Merseyside Fire</t>
  </si>
  <si>
    <t>Somerset</t>
  </si>
  <si>
    <t>Warwickshire</t>
  </si>
  <si>
    <t>Upper tier ecode</t>
  </si>
  <si>
    <t>Fire authority ecode</t>
  </si>
  <si>
    <t>E3820</t>
  </si>
  <si>
    <t>E0920</t>
  </si>
  <si>
    <t>E1021</t>
  </si>
  <si>
    <t>E6110</t>
  </si>
  <si>
    <t>E3021</t>
  </si>
  <si>
    <t>E6130</t>
  </si>
  <si>
    <t>E2221</t>
  </si>
  <si>
    <t>E6122</t>
  </si>
  <si>
    <t>E0421</t>
  </si>
  <si>
    <t>E6104</t>
  </si>
  <si>
    <t>E3520</t>
  </si>
  <si>
    <t>E5100</t>
  </si>
  <si>
    <t>E6144</t>
  </si>
  <si>
    <t>E1521</t>
  </si>
  <si>
    <t>E6115</t>
  </si>
  <si>
    <t>E1721</t>
  </si>
  <si>
    <t>E6117</t>
  </si>
  <si>
    <t>E6101</t>
  </si>
  <si>
    <t>E6102</t>
  </si>
  <si>
    <t>E6146</t>
  </si>
  <si>
    <t>E2421</t>
  </si>
  <si>
    <t>E6124</t>
  </si>
  <si>
    <t>E6123</t>
  </si>
  <si>
    <t>E6142</t>
  </si>
  <si>
    <t>E2520</t>
  </si>
  <si>
    <t>E6112</t>
  </si>
  <si>
    <t>E6103</t>
  </si>
  <si>
    <t>E6147</t>
  </si>
  <si>
    <t>E2620</t>
  </si>
  <si>
    <t>E6114</t>
  </si>
  <si>
    <t>E1821</t>
  </si>
  <si>
    <t>E6118</t>
  </si>
  <si>
    <t>E1920</t>
  </si>
  <si>
    <t>E2321</t>
  </si>
  <si>
    <t>E0521</t>
  </si>
  <si>
    <t>E6105</t>
  </si>
  <si>
    <t>E3421</t>
  </si>
  <si>
    <t>E6134</t>
  </si>
  <si>
    <t>E1620</t>
  </si>
  <si>
    <t>E3120</t>
  </si>
  <si>
    <t>E6106</t>
  </si>
  <si>
    <t>E1221</t>
  </si>
  <si>
    <t>E2820</t>
  </si>
  <si>
    <t>E2721</t>
  </si>
  <si>
    <t>E6127</t>
  </si>
  <si>
    <t>E6113</t>
  </si>
  <si>
    <t>E1121</t>
  </si>
  <si>
    <t>E6161</t>
  </si>
  <si>
    <t>E6120</t>
  </si>
  <si>
    <t>E1421</t>
  </si>
  <si>
    <t>E3620</t>
  </si>
  <si>
    <t>E6145</t>
  </si>
  <si>
    <t>E6107</t>
  </si>
  <si>
    <t>E6143</t>
  </si>
  <si>
    <t>E3320</t>
  </si>
  <si>
    <t>E3720</t>
  </si>
  <si>
    <t>E6132</t>
  </si>
  <si>
    <t>E6139</t>
  </si>
  <si>
    <t>Avon Fire</t>
  </si>
  <si>
    <t>Bedfordshire Fire</t>
  </si>
  <si>
    <t>Buckinghamshire Fire</t>
  </si>
  <si>
    <t>Cambridgeshire Fire</t>
  </si>
  <si>
    <t>Cheshire Fire</t>
  </si>
  <si>
    <t>Cleveland Fire</t>
  </si>
  <si>
    <t>Derbyshire Fire</t>
  </si>
  <si>
    <t>Devon and Somerset Fire</t>
  </si>
  <si>
    <t>Dorset Fire</t>
  </si>
  <si>
    <t>Durham Fire</t>
  </si>
  <si>
    <t>East Sussex Fire</t>
  </si>
  <si>
    <t>Hampshire Fire</t>
  </si>
  <si>
    <t>Hereford &amp; Worcester Fire</t>
  </si>
  <si>
    <t>Humberside Fire</t>
  </si>
  <si>
    <t>Kent Fire</t>
  </si>
  <si>
    <t>Lancashire Fire</t>
  </si>
  <si>
    <t>Leicestershire Fire</t>
  </si>
  <si>
    <t>North Yorkshire Fire</t>
  </si>
  <si>
    <t>Nottinghamshire Fire</t>
  </si>
  <si>
    <t>Shropshire Fire</t>
  </si>
  <si>
    <t>Staffordshire Fire</t>
  </si>
  <si>
    <t>Wiltshire Fire</t>
  </si>
  <si>
    <t>GLA - all functions</t>
  </si>
  <si>
    <t>P</t>
  </si>
  <si>
    <t xml:space="preserve">Total provision for backdated losses on appeal </t>
  </si>
  <si>
    <t>Chosen to spread the cost of provision for backdated appeals via adjustment to Surplus/Deficit?</t>
  </si>
  <si>
    <t>Chosen to spread the cost of provision for backdated appeals via capital financing regs</t>
  </si>
  <si>
    <t>Provision for backdated losses on appeal</t>
  </si>
  <si>
    <t>Baseline funding level 2014-15</t>
  </si>
  <si>
    <t>SD</t>
  </si>
  <si>
    <t>OLB</t>
  </si>
  <si>
    <t>Met</t>
  </si>
  <si>
    <t>UA</t>
  </si>
  <si>
    <t>ILB</t>
  </si>
  <si>
    <t>F</t>
  </si>
  <si>
    <t>Local authority tier split</t>
  </si>
  <si>
    <t>Pool</t>
  </si>
  <si>
    <t>Greater Birmingham &amp; Solihull pool</t>
  </si>
  <si>
    <t>Coventry &amp; Warwickshire Business Rates Pool</t>
  </si>
  <si>
    <t>Devon Business Rates Pool</t>
  </si>
  <si>
    <t>Gloucestershire Business Rates Pool</t>
  </si>
  <si>
    <t>Leeds City Region Business Rates Pool</t>
  </si>
  <si>
    <t>Northamptonshire Business Rates Pool</t>
  </si>
  <si>
    <t>Nottinghamshire Business Rates Pool</t>
  </si>
  <si>
    <t>Staffordshire &amp; Stoke on Trent Business Rates Pool</t>
  </si>
  <si>
    <t>Suffolk Business Rates Pool</t>
  </si>
  <si>
    <t>Worcestershire Business Rates Pool</t>
  </si>
  <si>
    <t>Cumbria Business Rates Pool</t>
  </si>
  <si>
    <t>East London / South Essex Business Rates Pool</t>
  </si>
  <si>
    <t>Lincolnshire Business Rates Pool</t>
  </si>
  <si>
    <t>North Oxfordshire Pool</t>
  </si>
  <si>
    <t>Mid Merseyside</t>
  </si>
  <si>
    <t>Norfolk Business Rates Pool</t>
  </si>
  <si>
    <t>Kent Business Rates Pool</t>
  </si>
  <si>
    <t/>
  </si>
  <si>
    <t>Baseline funding level 2013-14</t>
  </si>
  <si>
    <t>Ecode</t>
  </si>
  <si>
    <t>CFA</t>
  </si>
  <si>
    <t>MF</t>
  </si>
  <si>
    <t>GLA</t>
  </si>
  <si>
    <t>SC - no fire</t>
  </si>
  <si>
    <t>SC - fire</t>
  </si>
  <si>
    <t>Safety Net Threshold 2013-14</t>
  </si>
  <si>
    <t>Safety Net Threshold 2014-15</t>
  </si>
  <si>
    <t>Tariff/Top-up 2014-15</t>
  </si>
  <si>
    <t>Tariff/Top-up 2013-14</t>
  </si>
  <si>
    <t>Local authority share of total non-domestic rating income 2014-15</t>
  </si>
  <si>
    <t>Amount below safety net threshold 2013-14</t>
  </si>
  <si>
    <t>Amount below safety net threshold 2014-15</t>
  </si>
  <si>
    <t>Yes</t>
  </si>
  <si>
    <t>LA</t>
  </si>
  <si>
    <t>Type</t>
  </si>
  <si>
    <t>Leicester &amp; Leicestershire Business Rates Pool</t>
  </si>
  <si>
    <t>No</t>
  </si>
  <si>
    <t>13/14</t>
  </si>
  <si>
    <t>14/15</t>
  </si>
  <si>
    <t>Baseline funding level 2015-16</t>
  </si>
  <si>
    <t>West Sussex Business Rates Pool</t>
  </si>
  <si>
    <t>Derbyshire Business Rates Pool</t>
  </si>
  <si>
    <t>Somerset Business Rates Pool</t>
  </si>
  <si>
    <t>Leicestershire Business Rates Pool</t>
  </si>
  <si>
    <t>Greater Manchester and Cheshire Business Rates Pool</t>
  </si>
  <si>
    <t>Essex Business Rates Pool</t>
  </si>
  <si>
    <t>Hertfordshire Business Rates Pool</t>
  </si>
  <si>
    <t>East Sussex Business Rates Pool</t>
  </si>
  <si>
    <t>Surrey Business Rates Pool</t>
  </si>
  <si>
    <t>Safety Net Threshold 2015-16</t>
  </si>
  <si>
    <t>Tariff/Top-up 2015-16</t>
  </si>
  <si>
    <t>KEY INFORMATION - existing system</t>
  </si>
  <si>
    <t xml:space="preserve">Safety net and levy calculator </t>
  </si>
  <si>
    <t>13/14, 14/15 and 15/16</t>
  </si>
  <si>
    <t>Local authority share of total non-domestic rating income 2015-16</t>
  </si>
  <si>
    <t>Local authority share of total non-domestic rating income
2013-14</t>
  </si>
  <si>
    <t>CALCULATIONS</t>
  </si>
  <si>
    <t>Amount below safety net threshold 2015-16</t>
  </si>
  <si>
    <t>15/16</t>
  </si>
  <si>
    <t>Levy rate 15/16</t>
  </si>
  <si>
    <t>Levy rate 13/14</t>
  </si>
  <si>
    <t>C</t>
  </si>
  <si>
    <r>
      <t xml:space="preserve">Local authority share of </t>
    </r>
    <r>
      <rPr>
        <b/>
        <sz val="10"/>
        <rFont val="Calibri"/>
        <family val="2"/>
        <scheme val="minor"/>
      </rPr>
      <t>Small Business Rate Relief</t>
    </r>
    <r>
      <rPr>
        <sz val="10"/>
        <rFont val="Calibri"/>
        <family val="2"/>
        <scheme val="minor"/>
      </rPr>
      <t xml:space="preserve"> to be compensated by S31 grant 
2013-14</t>
    </r>
  </si>
  <si>
    <r>
      <t xml:space="preserve">Local authority share of </t>
    </r>
    <r>
      <rPr>
        <b/>
        <sz val="10"/>
        <rFont val="Calibri"/>
        <family val="2"/>
        <scheme val="minor"/>
      </rPr>
      <t>Small Business Rate Relief</t>
    </r>
    <r>
      <rPr>
        <sz val="10"/>
        <rFont val="Calibri"/>
        <family val="2"/>
        <scheme val="minor"/>
      </rPr>
      <t xml:space="preserve"> to be compensated by S31 grant 
2014-15</t>
    </r>
  </si>
  <si>
    <r>
      <t xml:space="preserve">Local authority share of </t>
    </r>
    <r>
      <rPr>
        <b/>
        <sz val="10"/>
        <rFont val="Calibri"/>
        <family val="2"/>
        <scheme val="minor"/>
      </rPr>
      <t>Small Business Rate Relief</t>
    </r>
    <r>
      <rPr>
        <sz val="10"/>
        <rFont val="Calibri"/>
        <family val="2"/>
        <scheme val="minor"/>
      </rPr>
      <t xml:space="preserve"> to be compensated by S31 grant 
2015-16</t>
    </r>
  </si>
  <si>
    <r>
      <t xml:space="preserve">Local authority share of </t>
    </r>
    <r>
      <rPr>
        <b/>
        <sz val="10"/>
        <rFont val="Calibri"/>
        <family val="2"/>
        <scheme val="minor"/>
      </rPr>
      <t>adjustments to Small Business Rate Relief</t>
    </r>
    <r>
      <rPr>
        <b/>
        <vertAlign val="superscript"/>
        <sz val="10"/>
        <rFont val="Calibri"/>
        <family val="2"/>
        <scheme val="minor"/>
      </rPr>
      <t>1</t>
    </r>
    <r>
      <rPr>
        <b/>
        <sz val="10"/>
        <rFont val="Calibri"/>
        <family val="2"/>
        <scheme val="minor"/>
      </rPr>
      <t xml:space="preserve"> </t>
    </r>
    <r>
      <rPr>
        <sz val="10"/>
        <rFont val="Calibri"/>
        <family val="2"/>
        <scheme val="minor"/>
      </rPr>
      <t>with respect to previous years</t>
    </r>
  </si>
  <si>
    <r>
      <t xml:space="preserve">Local authority share of </t>
    </r>
    <r>
      <rPr>
        <b/>
        <sz val="10"/>
        <rFont val="Calibri"/>
        <family val="2"/>
        <scheme val="minor"/>
      </rPr>
      <t>adjustments to Small Business Rate Relief</t>
    </r>
    <r>
      <rPr>
        <b/>
        <vertAlign val="superscript"/>
        <sz val="10"/>
        <rFont val="Calibri"/>
        <family val="2"/>
        <scheme val="minor"/>
      </rPr>
      <t>1</t>
    </r>
    <r>
      <rPr>
        <b/>
        <sz val="10"/>
        <rFont val="Calibri"/>
        <family val="2"/>
        <scheme val="minor"/>
      </rPr>
      <t xml:space="preserve"> </t>
    </r>
    <r>
      <rPr>
        <sz val="10"/>
        <rFont val="Calibri"/>
        <family val="2"/>
        <scheme val="minor"/>
      </rPr>
      <t>with respect to 2013-14</t>
    </r>
  </si>
  <si>
    <r>
      <t xml:space="preserve">Local authority share of </t>
    </r>
    <r>
      <rPr>
        <b/>
        <sz val="10"/>
        <rFont val="Calibri"/>
        <family val="2"/>
        <scheme val="minor"/>
      </rPr>
      <t>adjustments to Small Business Rate Relief</t>
    </r>
    <r>
      <rPr>
        <b/>
        <vertAlign val="superscript"/>
        <sz val="10"/>
        <rFont val="Calibri"/>
        <family val="2"/>
        <scheme val="minor"/>
      </rPr>
      <t>1</t>
    </r>
    <r>
      <rPr>
        <b/>
        <sz val="10"/>
        <rFont val="Calibri"/>
        <family val="2"/>
        <scheme val="minor"/>
      </rPr>
      <t xml:space="preserve"> </t>
    </r>
    <r>
      <rPr>
        <sz val="10"/>
        <rFont val="Calibri"/>
        <family val="2"/>
        <scheme val="minor"/>
      </rPr>
      <t>with respect to 2013-14 and 2014-15</t>
    </r>
  </si>
  <si>
    <r>
      <t xml:space="preserve">Local authority share of </t>
    </r>
    <r>
      <rPr>
        <b/>
        <sz val="10"/>
        <rFont val="Calibri"/>
        <family val="2"/>
        <scheme val="minor"/>
      </rPr>
      <t>relief to other ratepayers
1314</t>
    </r>
  </si>
  <si>
    <r>
      <t xml:space="preserve">Local authority share of </t>
    </r>
    <r>
      <rPr>
        <b/>
        <sz val="10"/>
        <rFont val="Calibri"/>
        <family val="2"/>
        <scheme val="minor"/>
      </rPr>
      <t>relief to other ratepayers
1415</t>
    </r>
  </si>
  <si>
    <r>
      <t xml:space="preserve">Local authority share of </t>
    </r>
    <r>
      <rPr>
        <b/>
        <sz val="10"/>
        <rFont val="Calibri"/>
        <family val="2"/>
        <scheme val="minor"/>
      </rPr>
      <t>relief to other ratepayers
1516</t>
    </r>
  </si>
  <si>
    <r>
      <t xml:space="preserve">Local authority share of </t>
    </r>
    <r>
      <rPr>
        <b/>
        <sz val="10"/>
        <rFont val="Calibri"/>
        <family val="2"/>
        <scheme val="minor"/>
      </rPr>
      <t>adjustments to relief to other ratepayers
1314</t>
    </r>
  </si>
  <si>
    <r>
      <t xml:space="preserve">Local authority share of </t>
    </r>
    <r>
      <rPr>
        <b/>
        <sz val="10"/>
        <rFont val="Calibri"/>
        <family val="2"/>
        <scheme val="minor"/>
      </rPr>
      <t>adjustments to relief to other ratepayers
1415</t>
    </r>
  </si>
  <si>
    <r>
      <t xml:space="preserve">Local authority share of </t>
    </r>
    <r>
      <rPr>
        <b/>
        <sz val="10"/>
        <rFont val="Calibri"/>
        <family val="2"/>
        <scheme val="minor"/>
      </rPr>
      <t>adjustments to relief to other ratepayers
1516</t>
    </r>
  </si>
  <si>
    <r>
      <t xml:space="preserve">Local authority share of relief to </t>
    </r>
    <r>
      <rPr>
        <b/>
        <sz val="10"/>
        <rFont val="Calibri"/>
        <family val="2"/>
        <scheme val="minor"/>
      </rPr>
      <t>Case B hereditaments
1314</t>
    </r>
  </si>
  <si>
    <r>
      <t xml:space="preserve">Local authority share of relief to </t>
    </r>
    <r>
      <rPr>
        <b/>
        <sz val="10"/>
        <rFont val="Calibri"/>
        <family val="2"/>
        <scheme val="minor"/>
      </rPr>
      <t>Case B hereditaments
1415</t>
    </r>
  </si>
  <si>
    <r>
      <t xml:space="preserve">Local authority share of relief to </t>
    </r>
    <r>
      <rPr>
        <b/>
        <sz val="10"/>
        <rFont val="Calibri"/>
        <family val="2"/>
        <scheme val="minor"/>
      </rPr>
      <t>Case B hereditaments
1516</t>
    </r>
  </si>
  <si>
    <r>
      <t>Local authority share of</t>
    </r>
    <r>
      <rPr>
        <b/>
        <sz val="10"/>
        <rFont val="Calibri"/>
        <family val="2"/>
        <scheme val="minor"/>
      </rPr>
      <t xml:space="preserve"> relief to new empty properties
1314</t>
    </r>
  </si>
  <si>
    <r>
      <t>Local authority share of</t>
    </r>
    <r>
      <rPr>
        <b/>
        <sz val="10"/>
        <rFont val="Calibri"/>
        <family val="2"/>
        <scheme val="minor"/>
      </rPr>
      <t xml:space="preserve"> relief to new empty properties
1415</t>
    </r>
  </si>
  <si>
    <r>
      <t>Local authority share of</t>
    </r>
    <r>
      <rPr>
        <b/>
        <sz val="10"/>
        <rFont val="Calibri"/>
        <family val="2"/>
        <scheme val="minor"/>
      </rPr>
      <t xml:space="preserve"> relief to new empty properties
1516</t>
    </r>
  </si>
  <si>
    <r>
      <t xml:space="preserve">Local authority share of </t>
    </r>
    <r>
      <rPr>
        <b/>
        <sz val="10"/>
        <rFont val="Calibri"/>
        <family val="2"/>
        <scheme val="minor"/>
      </rPr>
      <t>adjustments to relief to new empty properties
1314</t>
    </r>
  </si>
  <si>
    <r>
      <t xml:space="preserve">Local authority share of </t>
    </r>
    <r>
      <rPr>
        <b/>
        <sz val="10"/>
        <rFont val="Calibri"/>
        <family val="2"/>
        <scheme val="minor"/>
      </rPr>
      <t>adjustments to relief to new empty properties
1415</t>
    </r>
  </si>
  <si>
    <r>
      <t xml:space="preserve">Local authority share of </t>
    </r>
    <r>
      <rPr>
        <b/>
        <sz val="10"/>
        <rFont val="Calibri"/>
        <family val="2"/>
        <scheme val="minor"/>
      </rPr>
      <t>adjustments to relief to new empty properties
1516</t>
    </r>
  </si>
  <si>
    <r>
      <t>Local authority share of</t>
    </r>
    <r>
      <rPr>
        <b/>
        <sz val="10"/>
        <rFont val="Calibri"/>
        <family val="2"/>
        <scheme val="minor"/>
      </rPr>
      <t xml:space="preserve"> relief to long term empty properties
1314</t>
    </r>
  </si>
  <si>
    <r>
      <t>Local authority share of</t>
    </r>
    <r>
      <rPr>
        <b/>
        <sz val="10"/>
        <rFont val="Calibri"/>
        <family val="2"/>
        <scheme val="minor"/>
      </rPr>
      <t xml:space="preserve"> relief to long term empty properties
1415</t>
    </r>
  </si>
  <si>
    <r>
      <t>Local authority share of</t>
    </r>
    <r>
      <rPr>
        <b/>
        <sz val="10"/>
        <rFont val="Calibri"/>
        <family val="2"/>
        <scheme val="minor"/>
      </rPr>
      <t xml:space="preserve"> relief to long term empty properties
1516</t>
    </r>
  </si>
  <si>
    <r>
      <t>Local authority share of</t>
    </r>
    <r>
      <rPr>
        <b/>
        <sz val="10"/>
        <rFont val="Calibri"/>
        <family val="2"/>
        <scheme val="minor"/>
      </rPr>
      <t xml:space="preserve"> adjustments to relief to long term empty properties
1314</t>
    </r>
  </si>
  <si>
    <r>
      <t>Local authority share of</t>
    </r>
    <r>
      <rPr>
        <b/>
        <sz val="10"/>
        <rFont val="Calibri"/>
        <family val="2"/>
        <scheme val="minor"/>
      </rPr>
      <t xml:space="preserve"> adjustments to relief to long term empty properties
1415</t>
    </r>
  </si>
  <si>
    <r>
      <t>Local authority share of</t>
    </r>
    <r>
      <rPr>
        <b/>
        <sz val="10"/>
        <rFont val="Calibri"/>
        <family val="2"/>
        <scheme val="minor"/>
      </rPr>
      <t xml:space="preserve"> adjustments to relief to long term empty properties
1516</t>
    </r>
  </si>
  <si>
    <r>
      <t xml:space="preserve">Local authority share of </t>
    </r>
    <r>
      <rPr>
        <b/>
        <sz val="10"/>
        <rFont val="Calibri"/>
        <family val="2"/>
        <scheme val="minor"/>
      </rPr>
      <t>retail relief
1314</t>
    </r>
  </si>
  <si>
    <r>
      <t xml:space="preserve">Local authority share of </t>
    </r>
    <r>
      <rPr>
        <b/>
        <sz val="10"/>
        <rFont val="Calibri"/>
        <family val="2"/>
        <scheme val="minor"/>
      </rPr>
      <t>retail relief
1415</t>
    </r>
  </si>
  <si>
    <r>
      <t xml:space="preserve">Local authority share of </t>
    </r>
    <r>
      <rPr>
        <b/>
        <sz val="10"/>
        <rFont val="Calibri"/>
        <family val="2"/>
        <scheme val="minor"/>
      </rPr>
      <t>retail relief
1516</t>
    </r>
  </si>
  <si>
    <r>
      <t xml:space="preserve">Local authority share of </t>
    </r>
    <r>
      <rPr>
        <b/>
        <sz val="10"/>
        <rFont val="Calibri"/>
        <family val="2"/>
        <scheme val="minor"/>
      </rPr>
      <t>flooding relief
1314</t>
    </r>
  </si>
  <si>
    <r>
      <t xml:space="preserve">Local authority share of </t>
    </r>
    <r>
      <rPr>
        <b/>
        <sz val="10"/>
        <rFont val="Calibri"/>
        <family val="2"/>
        <scheme val="minor"/>
      </rPr>
      <t>flooding relief
1415</t>
    </r>
  </si>
  <si>
    <r>
      <t xml:space="preserve">Local authority share of </t>
    </r>
    <r>
      <rPr>
        <b/>
        <sz val="10"/>
        <rFont val="Calibri"/>
        <family val="2"/>
        <scheme val="minor"/>
      </rPr>
      <t>flooding relief
1516</t>
    </r>
  </si>
  <si>
    <r>
      <t xml:space="preserve">Local authority share of </t>
    </r>
    <r>
      <rPr>
        <b/>
        <sz val="10"/>
        <rFont val="Calibri"/>
        <family val="2"/>
        <scheme val="minor"/>
      </rPr>
      <t>adjustments to</t>
    </r>
    <r>
      <rPr>
        <sz val="10"/>
        <rFont val="Calibri"/>
        <family val="2"/>
        <scheme val="minor"/>
      </rPr>
      <t xml:space="preserve"> </t>
    </r>
    <r>
      <rPr>
        <b/>
        <sz val="10"/>
        <rFont val="Calibri"/>
        <family val="2"/>
        <scheme val="minor"/>
      </rPr>
      <t>flooding relief
1314</t>
    </r>
  </si>
  <si>
    <r>
      <t xml:space="preserve">Local authority share of </t>
    </r>
    <r>
      <rPr>
        <b/>
        <sz val="10"/>
        <rFont val="Calibri"/>
        <family val="2"/>
        <scheme val="minor"/>
      </rPr>
      <t>adjustments to</t>
    </r>
    <r>
      <rPr>
        <sz val="10"/>
        <rFont val="Calibri"/>
        <family val="2"/>
        <scheme val="minor"/>
      </rPr>
      <t xml:space="preserve"> </t>
    </r>
    <r>
      <rPr>
        <b/>
        <sz val="10"/>
        <rFont val="Calibri"/>
        <family val="2"/>
        <scheme val="minor"/>
      </rPr>
      <t>flooding relief
1415</t>
    </r>
  </si>
  <si>
    <r>
      <t xml:space="preserve">Local authority share of </t>
    </r>
    <r>
      <rPr>
        <b/>
        <sz val="10"/>
        <rFont val="Calibri"/>
        <family val="2"/>
        <scheme val="minor"/>
      </rPr>
      <t>adjustments to</t>
    </r>
    <r>
      <rPr>
        <sz val="10"/>
        <rFont val="Calibri"/>
        <family val="2"/>
        <scheme val="minor"/>
      </rPr>
      <t xml:space="preserve"> </t>
    </r>
    <r>
      <rPr>
        <b/>
        <sz val="10"/>
        <rFont val="Calibri"/>
        <family val="2"/>
        <scheme val="minor"/>
      </rPr>
      <t>flooding relief
1516</t>
    </r>
  </si>
  <si>
    <r>
      <t>Total safety net due to the authority</t>
    </r>
    <r>
      <rPr>
        <b/>
        <vertAlign val="superscript"/>
        <sz val="10"/>
        <rFont val="Calibri"/>
        <family val="2"/>
        <scheme val="minor"/>
      </rPr>
      <t xml:space="preserve"> 
</t>
    </r>
    <r>
      <rPr>
        <b/>
        <sz val="10"/>
        <rFont val="Calibri"/>
        <family val="2"/>
        <scheme val="minor"/>
      </rPr>
      <t>2013-14</t>
    </r>
  </si>
  <si>
    <r>
      <t>Total safety net due to the authority</t>
    </r>
    <r>
      <rPr>
        <b/>
        <vertAlign val="superscript"/>
        <sz val="10"/>
        <rFont val="Calibri"/>
        <family val="2"/>
        <scheme val="minor"/>
      </rPr>
      <t xml:space="preserve"> 
</t>
    </r>
    <r>
      <rPr>
        <b/>
        <sz val="10"/>
        <rFont val="Calibri"/>
        <family val="2"/>
        <scheme val="minor"/>
      </rPr>
      <t>2014-15</t>
    </r>
  </si>
  <si>
    <r>
      <t>Total safety net due to the authority</t>
    </r>
    <r>
      <rPr>
        <b/>
        <vertAlign val="superscript"/>
        <sz val="10"/>
        <rFont val="Calibri"/>
        <family val="2"/>
        <scheme val="minor"/>
      </rPr>
      <t xml:space="preserve"> 
</t>
    </r>
    <r>
      <rPr>
        <b/>
        <sz val="10"/>
        <rFont val="Calibri"/>
        <family val="2"/>
        <scheme val="minor"/>
      </rPr>
      <t>2015-16</t>
    </r>
  </si>
  <si>
    <r>
      <t xml:space="preserve">Total levy due from the authority
</t>
    </r>
    <r>
      <rPr>
        <b/>
        <sz val="10"/>
        <rFont val="Calibri"/>
        <family val="2"/>
        <scheme val="minor"/>
      </rPr>
      <t>2013-14</t>
    </r>
  </si>
  <si>
    <r>
      <t xml:space="preserve">Total levy due from the authority
</t>
    </r>
    <r>
      <rPr>
        <b/>
        <sz val="10"/>
        <rFont val="Calibri"/>
        <family val="2"/>
        <scheme val="minor"/>
      </rPr>
      <t>2014-15</t>
    </r>
  </si>
  <si>
    <r>
      <t xml:space="preserve">Total levy due from the authority
</t>
    </r>
    <r>
      <rPr>
        <b/>
        <sz val="10"/>
        <rFont val="Calibri"/>
        <family val="2"/>
        <scheme val="minor"/>
      </rPr>
      <t>2015-16</t>
    </r>
  </si>
  <si>
    <t>Pool 1314</t>
  </si>
  <si>
    <t>Pool 1415</t>
  </si>
  <si>
    <t>Pool 1516</t>
  </si>
  <si>
    <t>Pre Levy income 
2013-14</t>
  </si>
  <si>
    <t>Pre Levy income 
2014-15</t>
  </si>
  <si>
    <t>Pre levy income 
2015-16</t>
  </si>
  <si>
    <t>Pre Levy income as a proportion of baseline funding level 2013-14</t>
  </si>
  <si>
    <t>Pre levy income as a proportion of baseline funding level 
2014-15</t>
  </si>
  <si>
    <t>Pre levy income as a proportion of baseline funding level 
2015-16</t>
  </si>
  <si>
    <t xml:space="preserve">Levy rate 14/15 </t>
  </si>
  <si>
    <t>Total SBRR x 'Local authority tier split' x 0.5</t>
  </si>
  <si>
    <t>Total relief to other tax payers x 'Local authority tier split'</t>
  </si>
  <si>
    <t>Total adj to SBRR x 'Local authority tier split' x 0.5</t>
  </si>
  <si>
    <t>Total adj to relief to other tax payers x 'Local authority tier split'</t>
  </si>
  <si>
    <t>Total Case B hereditaments x 'Local authority tier split'</t>
  </si>
  <si>
    <t>Total relief to new empty properties x 'Local authority tier split'</t>
  </si>
  <si>
    <t>Total adj relief to new empty properties x 'Local authority tier split'</t>
  </si>
  <si>
    <t>Total relief to long term empty properties x 'Local authority tier split'</t>
  </si>
  <si>
    <t>Total adj to relief to long term empty properties x 'Local authority tier split'</t>
  </si>
  <si>
    <t>Total retail relief x 'Local authority tier split'</t>
  </si>
  <si>
    <t>Total adj to retail relief x 'Local authority tier split'</t>
  </si>
  <si>
    <t>Total flooding relief x 'Local authority tier split'</t>
  </si>
  <si>
    <t>Total adj to flooding relief x 'Local authority tier split'</t>
  </si>
  <si>
    <r>
      <t xml:space="preserve">Local authority share of of </t>
    </r>
    <r>
      <rPr>
        <b/>
        <sz val="10"/>
        <rFont val="Calibri"/>
        <family val="2"/>
        <scheme val="minor"/>
      </rPr>
      <t>adjustments to retail relief
1314</t>
    </r>
  </si>
  <si>
    <r>
      <t xml:space="preserve">Local authority share of of </t>
    </r>
    <r>
      <rPr>
        <b/>
        <sz val="10"/>
        <rFont val="Calibri"/>
        <family val="2"/>
        <scheme val="minor"/>
      </rPr>
      <t>adjustments to retail relief
1415</t>
    </r>
  </si>
  <si>
    <r>
      <t xml:space="preserve">Local authority share of of </t>
    </r>
    <r>
      <rPr>
        <b/>
        <sz val="10"/>
        <rFont val="Calibri"/>
        <family val="2"/>
        <scheme val="minor"/>
      </rPr>
      <t>adjustments to retail relief
1516</t>
    </r>
  </si>
  <si>
    <r>
      <t xml:space="preserve">Payments to ratepayers in lieu of </t>
    </r>
    <r>
      <rPr>
        <b/>
        <sz val="10"/>
        <rFont val="Calibri"/>
        <family val="2"/>
        <scheme val="minor"/>
      </rPr>
      <t>Transitional Relief in 
2014-15</t>
    </r>
  </si>
  <si>
    <r>
      <t xml:space="preserve">Payments to ratepayers in lieu of </t>
    </r>
    <r>
      <rPr>
        <b/>
        <sz val="10"/>
        <rFont val="Calibri"/>
        <family val="2"/>
        <scheme val="minor"/>
      </rPr>
      <t>Transitional Relief in 
2015-16</t>
    </r>
  </si>
  <si>
    <t>Total of transitional relief x 'Local authority tier split'</t>
  </si>
  <si>
    <t>NNDR Data</t>
  </si>
  <si>
    <t>LEVY</t>
  </si>
  <si>
    <t>Local authorities in pools will not be required to make or receive the levy and safety net payments as stated above. This is because the lead pool authority will make or receive all levy and safety net payments on behalf of its pool members. This will be calculated based on the aggregate pool position.</t>
  </si>
  <si>
    <t>SAFETY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</si>
</sst>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0000"/>
    <numFmt numFmtId="167" formatCode="#,##0,"/>
    <numFmt numFmtId="168" formatCode="_(* #,##0_);_(* \(#,##0\);_(* &quot;-&quot;??_);_(@_)"/>
    <numFmt numFmtId="169" formatCode="_-&quot;£&quot;* #,##0_-;\-&quot;£&quot;* #,##0_-;_-&quot;£&quot;* &quot;-&quot;??_-;_-@_-"/>
  </numFmts>
  <fonts count="32" x14ac:knownFonts="1">
    <font>
      <sz val="10"/>
      <name val="Arial"/>
    </font>
    <font>
      <sz val="12"/>
      <color theme="1"/>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theme="1"/>
      <name val="Calibri"/>
      <family val="2"/>
      <scheme val="minor"/>
    </font>
    <font>
      <sz val="10"/>
      <name val="Calibri"/>
      <family val="2"/>
      <scheme val="minor"/>
    </font>
    <font>
      <u/>
      <sz val="10"/>
      <color theme="10"/>
      <name val="Arial"/>
      <family val="2"/>
    </font>
    <font>
      <sz val="10"/>
      <name val="Arial"/>
      <family val="2"/>
    </font>
    <font>
      <sz val="10"/>
      <name val="Arial"/>
      <family val="2"/>
    </font>
    <font>
      <b/>
      <sz val="10"/>
      <name val="Calibri"/>
      <family val="2"/>
      <scheme val="minor"/>
    </font>
    <font>
      <sz val="10"/>
      <color theme="1"/>
      <name val="Calibri"/>
      <family val="2"/>
      <scheme val="minor"/>
    </font>
    <font>
      <b/>
      <vertAlign val="superscript"/>
      <sz val="10"/>
      <name val="Calibri"/>
      <family val="2"/>
      <scheme val="minor"/>
    </font>
    <font>
      <i/>
      <sz val="10"/>
      <name val="Calibri"/>
      <family val="2"/>
      <scheme val="minor"/>
    </font>
    <font>
      <b/>
      <sz val="10"/>
      <color theme="1"/>
      <name val="Calibri"/>
      <family val="2"/>
      <scheme val="minor"/>
    </font>
    <font>
      <vertAlign val="superscript"/>
      <sz val="10"/>
      <name val="Calibri"/>
      <family val="2"/>
      <scheme val="minor"/>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auto="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83">
    <xf numFmtId="0" fontId="0"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3" fontId="4" fillId="17" borderId="2">
      <alignment horizontal="right"/>
    </xf>
    <xf numFmtId="3" fontId="3" fillId="17" borderId="3">
      <alignment horizontal="right"/>
    </xf>
    <xf numFmtId="3" fontId="4" fillId="17" borderId="3">
      <alignment horizontal="right"/>
    </xf>
    <xf numFmtId="0" fontId="9" fillId="18" borderId="4" applyNumberFormat="0" applyAlignment="0" applyProtection="0"/>
    <xf numFmtId="165" fontId="2" fillId="0" borderId="0" applyFont="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8" applyNumberFormat="0" applyFill="0" applyAlignment="0" applyProtection="0"/>
    <xf numFmtId="0" fontId="17" fillId="7" borderId="0" applyNumberFormat="0" applyBorder="0" applyAlignment="0" applyProtection="0"/>
    <xf numFmtId="0" fontId="21" fillId="0" borderId="0"/>
    <xf numFmtId="0" fontId="2" fillId="0" borderId="0"/>
    <xf numFmtId="0" fontId="2" fillId="4" borderId="9" applyNumberFormat="0" applyFont="0" applyAlignment="0" applyProtection="0"/>
    <xf numFmtId="0" fontId="18" fillId="16" borderId="10" applyNumberFormat="0" applyAlignment="0" applyProtection="0"/>
    <xf numFmtId="0" fontId="19" fillId="0" borderId="0" applyNumberFormat="0" applyFill="0" applyBorder="0" applyAlignment="0" applyProtection="0"/>
    <xf numFmtId="0" fontId="20" fillId="0" borderId="11" applyNumberFormat="0" applyFill="0" applyAlignment="0" applyProtection="0"/>
    <xf numFmtId="0" fontId="16" fillId="0" borderId="0" applyNumberFormat="0" applyFill="0" applyBorder="0" applyAlignment="0" applyProtection="0"/>
    <xf numFmtId="9" fontId="2" fillId="0" borderId="0" applyFont="0" applyFill="0" applyBorder="0" applyAlignment="0" applyProtection="0"/>
    <xf numFmtId="0" fontId="2" fillId="0" borderId="0"/>
    <xf numFmtId="3" fontId="2" fillId="17" borderId="2">
      <alignment horizontal="right"/>
    </xf>
    <xf numFmtId="3" fontId="2" fillId="17" borderId="3">
      <alignment horizontal="right"/>
    </xf>
    <xf numFmtId="165"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9" fontId="24" fillId="0" borderId="0" applyFont="0" applyFill="0" applyBorder="0" applyAlignment="0" applyProtection="0"/>
    <xf numFmtId="0" fontId="21" fillId="0" borderId="0"/>
    <xf numFmtId="0" fontId="1" fillId="0" borderId="0"/>
    <xf numFmtId="0" fontId="2" fillId="0" borderId="0"/>
    <xf numFmtId="9" fontId="1" fillId="0" borderId="0" applyFont="0" applyFill="0" applyBorder="0" applyAlignment="0" applyProtection="0"/>
    <xf numFmtId="165" fontId="1" fillId="0" borderId="0" applyFont="0" applyFill="0" applyBorder="0" applyAlignment="0" applyProtection="0"/>
    <xf numFmtId="166" fontId="2" fillId="17" borderId="2">
      <alignment horizontal="right" vertical="top"/>
    </xf>
    <xf numFmtId="0" fontId="2" fillId="17" borderId="2">
      <alignment horizontal="left" indent="5"/>
    </xf>
    <xf numFmtId="166" fontId="2" fillId="17" borderId="3" applyNumberFormat="0">
      <alignment horizontal="right" vertical="top"/>
    </xf>
    <xf numFmtId="0" fontId="2" fillId="17" borderId="3">
      <alignment horizontal="left" indent="3"/>
    </xf>
    <xf numFmtId="3" fontId="2" fillId="17" borderId="3">
      <alignment horizontal="right"/>
    </xf>
    <xf numFmtId="166" fontId="3" fillId="17" borderId="3" applyNumberFormat="0">
      <alignment horizontal="right" vertical="top"/>
    </xf>
    <xf numFmtId="0" fontId="3" fillId="17" borderId="3">
      <alignment horizontal="left" indent="1"/>
    </xf>
    <xf numFmtId="0" fontId="3" fillId="17" borderId="3">
      <alignment horizontal="right" vertical="top"/>
    </xf>
    <xf numFmtId="0" fontId="3" fillId="17" borderId="3"/>
    <xf numFmtId="167" fontId="3" fillId="17" borderId="3">
      <alignment horizontal="right"/>
    </xf>
    <xf numFmtId="0" fontId="2" fillId="17" borderId="35" applyFont="0" applyFill="0" applyAlignment="0"/>
    <xf numFmtId="0" fontId="3" fillId="17" borderId="3">
      <alignment horizontal="right" vertical="top"/>
    </xf>
    <xf numFmtId="0" fontId="3" fillId="17" borderId="3">
      <alignment horizontal="left" indent="2"/>
    </xf>
    <xf numFmtId="3" fontId="3" fillId="17" borderId="3">
      <alignment horizontal="right"/>
    </xf>
    <xf numFmtId="166" fontId="2" fillId="17" borderId="3" applyNumberFormat="0">
      <alignment horizontal="right" vertical="top"/>
    </xf>
    <xf numFmtId="0" fontId="2" fillId="17" borderId="3">
      <alignment horizontal="left" indent="3"/>
    </xf>
    <xf numFmtId="0" fontId="2" fillId="0" borderId="0"/>
    <xf numFmtId="9" fontId="21" fillId="0" borderId="0" applyFont="0" applyFill="0" applyBorder="0" applyAlignment="0" applyProtection="0"/>
    <xf numFmtId="164" fontId="25"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cellStyleXfs>
  <cellXfs count="248">
    <xf numFmtId="0" fontId="0" fillId="0" borderId="0" xfId="0"/>
    <xf numFmtId="0" fontId="22" fillId="0" borderId="0" xfId="0" applyFont="1"/>
    <xf numFmtId="0" fontId="26" fillId="0" borderId="0" xfId="0" applyFont="1"/>
    <xf numFmtId="168" fontId="26" fillId="0" borderId="0" xfId="0" applyNumberFormat="1" applyFont="1"/>
    <xf numFmtId="4" fontId="22" fillId="0" borderId="18" xfId="0" applyNumberFormat="1" applyFont="1" applyFill="1" applyBorder="1"/>
    <xf numFmtId="4" fontId="22" fillId="0" borderId="13" xfId="0" applyNumberFormat="1" applyFont="1" applyFill="1" applyBorder="1"/>
    <xf numFmtId="4" fontId="22" fillId="0" borderId="25" xfId="0" applyNumberFormat="1" applyFont="1" applyFill="1" applyBorder="1"/>
    <xf numFmtId="4" fontId="22" fillId="0" borderId="12" xfId="0" applyNumberFormat="1" applyFont="1" applyFill="1" applyBorder="1"/>
    <xf numFmtId="4" fontId="22" fillId="0" borderId="0" xfId="0" applyNumberFormat="1" applyFont="1" applyFill="1" applyBorder="1"/>
    <xf numFmtId="0" fontId="22" fillId="0" borderId="18" xfId="0" applyFont="1" applyFill="1" applyBorder="1"/>
    <xf numFmtId="4" fontId="22" fillId="0" borderId="20" xfId="0" applyNumberFormat="1" applyFont="1" applyFill="1" applyBorder="1"/>
    <xf numFmtId="0" fontId="22" fillId="0" borderId="0" xfId="0" applyFont="1" applyFill="1"/>
    <xf numFmtId="10" fontId="22" fillId="0" borderId="0" xfId="0" applyNumberFormat="1" applyFont="1"/>
    <xf numFmtId="169" fontId="22" fillId="0" borderId="0" xfId="80" applyNumberFormat="1" applyFont="1"/>
    <xf numFmtId="0" fontId="22" fillId="0" borderId="15" xfId="0" applyFont="1" applyBorder="1" applyAlignment="1">
      <alignment wrapText="1"/>
    </xf>
    <xf numFmtId="0" fontId="22" fillId="0" borderId="40" xfId="0" applyFont="1" applyFill="1" applyBorder="1" applyAlignment="1">
      <alignment wrapText="1"/>
    </xf>
    <xf numFmtId="0" fontId="22" fillId="0" borderId="41" xfId="0" applyFont="1" applyFill="1" applyBorder="1" applyAlignment="1">
      <alignment wrapText="1"/>
    </xf>
    <xf numFmtId="0" fontId="22" fillId="0" borderId="42" xfId="0" applyFont="1" applyFill="1" applyBorder="1" applyAlignment="1">
      <alignment wrapText="1"/>
    </xf>
    <xf numFmtId="0" fontId="22" fillId="0" borderId="41" xfId="0" applyFont="1" applyBorder="1" applyAlignment="1">
      <alignment wrapText="1"/>
    </xf>
    <xf numFmtId="0" fontId="22" fillId="0" borderId="42" xfId="0" applyFont="1" applyBorder="1" applyAlignment="1">
      <alignment wrapText="1"/>
    </xf>
    <xf numFmtId="0" fontId="22" fillId="19" borderId="37" xfId="0" applyFont="1" applyFill="1" applyBorder="1" applyAlignment="1">
      <alignment wrapText="1"/>
    </xf>
    <xf numFmtId="0" fontId="22" fillId="19" borderId="34" xfId="0" applyFont="1" applyFill="1" applyBorder="1" applyAlignment="1">
      <alignment wrapText="1"/>
    </xf>
    <xf numFmtId="0" fontId="22" fillId="19" borderId="19" xfId="0" applyFont="1" applyFill="1" applyBorder="1" applyAlignment="1">
      <alignment wrapText="1"/>
    </xf>
    <xf numFmtId="0" fontId="22" fillId="19" borderId="40" xfId="0" applyFont="1" applyFill="1" applyBorder="1" applyAlignment="1">
      <alignment wrapText="1"/>
    </xf>
    <xf numFmtId="0" fontId="22" fillId="19" borderId="41" xfId="0" applyFont="1" applyFill="1" applyBorder="1" applyAlignment="1">
      <alignment wrapText="1"/>
    </xf>
    <xf numFmtId="0" fontId="22" fillId="19" borderId="42" xfId="0" applyFont="1" applyFill="1" applyBorder="1" applyAlignment="1">
      <alignment wrapText="1"/>
    </xf>
    <xf numFmtId="0" fontId="22" fillId="19" borderId="44" xfId="0" applyFont="1" applyFill="1" applyBorder="1" applyAlignment="1">
      <alignment wrapText="1"/>
    </xf>
    <xf numFmtId="0" fontId="22" fillId="19" borderId="27" xfId="0" applyFont="1" applyFill="1" applyBorder="1" applyAlignment="1">
      <alignment wrapText="1"/>
    </xf>
    <xf numFmtId="0" fontId="22" fillId="19" borderId="45" xfId="0" applyFont="1" applyFill="1" applyBorder="1" applyAlignment="1">
      <alignment wrapText="1"/>
    </xf>
    <xf numFmtId="3" fontId="22" fillId="0" borderId="64" xfId="0" applyNumberFormat="1" applyFont="1" applyFill="1" applyBorder="1"/>
    <xf numFmtId="3" fontId="22" fillId="0" borderId="62" xfId="0" applyNumberFormat="1" applyFont="1" applyFill="1" applyBorder="1"/>
    <xf numFmtId="3" fontId="22" fillId="0" borderId="70" xfId="0" applyNumberFormat="1" applyFont="1" applyFill="1" applyBorder="1"/>
    <xf numFmtId="3" fontId="22" fillId="0" borderId="71" xfId="0" applyNumberFormat="1" applyFont="1" applyFill="1" applyBorder="1"/>
    <xf numFmtId="0" fontId="22" fillId="0" borderId="25" xfId="0" applyFont="1" applyBorder="1" applyAlignment="1">
      <alignment wrapText="1"/>
    </xf>
    <xf numFmtId="0" fontId="22" fillId="0" borderId="12" xfId="0" applyFont="1" applyBorder="1" applyAlignment="1">
      <alignment wrapText="1"/>
    </xf>
    <xf numFmtId="0" fontId="22" fillId="0" borderId="21" xfId="0" applyFont="1" applyBorder="1" applyAlignment="1">
      <alignment wrapText="1"/>
    </xf>
    <xf numFmtId="0" fontId="27" fillId="0" borderId="0" xfId="42" applyFont="1" applyFill="1" applyBorder="1"/>
    <xf numFmtId="0" fontId="27" fillId="0" borderId="21" xfId="42" applyFont="1" applyFill="1" applyBorder="1"/>
    <xf numFmtId="0" fontId="27" fillId="0" borderId="22" xfId="42" applyFont="1" applyFill="1" applyBorder="1"/>
    <xf numFmtId="0" fontId="27" fillId="0" borderId="13" xfId="42" applyFont="1" applyFill="1" applyBorder="1"/>
    <xf numFmtId="4" fontId="22" fillId="0" borderId="22" xfId="0" applyNumberFormat="1" applyFont="1" applyFill="1" applyBorder="1"/>
    <xf numFmtId="0" fontId="27" fillId="0" borderId="14" xfId="42" applyFont="1" applyFill="1" applyBorder="1"/>
    <xf numFmtId="0" fontId="27" fillId="0" borderId="61" xfId="42" applyFont="1" applyFill="1" applyBorder="1"/>
    <xf numFmtId="0" fontId="27" fillId="0" borderId="23" xfId="42" applyFont="1" applyFill="1" applyBorder="1"/>
    <xf numFmtId="9" fontId="22" fillId="0" borderId="0" xfId="56" applyFont="1"/>
    <xf numFmtId="0" fontId="22" fillId="0" borderId="0" xfId="0" applyFont="1" applyBorder="1"/>
    <xf numFmtId="168" fontId="22" fillId="0" borderId="0" xfId="32" applyNumberFormat="1" applyFont="1" applyFill="1" applyBorder="1"/>
    <xf numFmtId="0" fontId="22" fillId="0" borderId="0" xfId="0" applyFont="1" applyFill="1" applyBorder="1"/>
    <xf numFmtId="168" fontId="22" fillId="0" borderId="28" xfId="32" applyNumberFormat="1" applyFont="1" applyFill="1" applyBorder="1"/>
    <xf numFmtId="168" fontId="22" fillId="0" borderId="3" xfId="32" applyNumberFormat="1" applyFont="1" applyFill="1" applyBorder="1"/>
    <xf numFmtId="0" fontId="27" fillId="0" borderId="28" xfId="42" applyFont="1" applyBorder="1" applyAlignment="1">
      <alignment wrapText="1"/>
    </xf>
    <xf numFmtId="0" fontId="27" fillId="0" borderId="27" xfId="42" applyFont="1" applyBorder="1" applyAlignment="1">
      <alignment wrapText="1"/>
    </xf>
    <xf numFmtId="0" fontId="26" fillId="19" borderId="26" xfId="0" applyFont="1" applyFill="1" applyBorder="1" applyAlignment="1"/>
    <xf numFmtId="0" fontId="26" fillId="19" borderId="28" xfId="0" applyFont="1" applyFill="1" applyBorder="1" applyAlignment="1"/>
    <xf numFmtId="0" fontId="22" fillId="0" borderId="26" xfId="0" applyFont="1" applyBorder="1"/>
    <xf numFmtId="0" fontId="22" fillId="0" borderId="28" xfId="0" applyFont="1" applyBorder="1"/>
    <xf numFmtId="3" fontId="22" fillId="0" borderId="58" xfId="0" applyNumberFormat="1" applyFont="1" applyFill="1" applyBorder="1"/>
    <xf numFmtId="3" fontId="22" fillId="0" borderId="59" xfId="0" applyNumberFormat="1" applyFont="1" applyFill="1" applyBorder="1"/>
    <xf numFmtId="3" fontId="22" fillId="0" borderId="60" xfId="0" applyNumberFormat="1" applyFont="1" applyFill="1" applyBorder="1"/>
    <xf numFmtId="3" fontId="22" fillId="0" borderId="33" xfId="0" applyNumberFormat="1" applyFont="1" applyFill="1" applyBorder="1"/>
    <xf numFmtId="3" fontId="22" fillId="0" borderId="65" xfId="0" applyNumberFormat="1" applyFont="1" applyFill="1" applyBorder="1"/>
    <xf numFmtId="3" fontId="22" fillId="0" borderId="31" xfId="0" applyNumberFormat="1" applyFont="1" applyFill="1" applyBorder="1"/>
    <xf numFmtId="3" fontId="22" fillId="0" borderId="32" xfId="0" applyNumberFormat="1" applyFont="1" applyFill="1" applyBorder="1"/>
    <xf numFmtId="3" fontId="22" fillId="0" borderId="56" xfId="0" applyNumberFormat="1" applyFont="1" applyFill="1" applyBorder="1"/>
    <xf numFmtId="0" fontId="29" fillId="0" borderId="70" xfId="0" applyFont="1" applyFill="1" applyBorder="1" applyAlignment="1">
      <alignment horizontal="center"/>
    </xf>
    <xf numFmtId="0" fontId="27" fillId="0" borderId="25" xfId="42" applyFont="1" applyFill="1" applyBorder="1"/>
    <xf numFmtId="0" fontId="27" fillId="0" borderId="12" xfId="42" applyFont="1" applyFill="1" applyBorder="1"/>
    <xf numFmtId="0" fontId="22" fillId="0" borderId="12" xfId="0" applyFont="1" applyFill="1" applyBorder="1"/>
    <xf numFmtId="0" fontId="29" fillId="0" borderId="62" xfId="0" applyFont="1" applyFill="1" applyBorder="1" applyAlignment="1">
      <alignment horizontal="center"/>
    </xf>
    <xf numFmtId="0" fontId="22" fillId="0" borderId="61" xfId="0" applyFont="1" applyFill="1" applyBorder="1"/>
    <xf numFmtId="0" fontId="29" fillId="0" borderId="71" xfId="0" applyFont="1" applyFill="1" applyBorder="1" applyAlignment="1">
      <alignment horizontal="center"/>
    </xf>
    <xf numFmtId="4" fontId="22" fillId="0" borderId="72" xfId="0" applyNumberFormat="1" applyFont="1" applyFill="1" applyBorder="1"/>
    <xf numFmtId="4" fontId="22" fillId="0" borderId="14" xfId="0" applyNumberFormat="1" applyFont="1" applyFill="1" applyBorder="1"/>
    <xf numFmtId="0" fontId="22" fillId="19" borderId="15" xfId="0" applyFont="1" applyFill="1" applyBorder="1" applyAlignment="1">
      <alignment wrapText="1"/>
    </xf>
    <xf numFmtId="0" fontId="22" fillId="19" borderId="26" xfId="0" applyFont="1" applyFill="1" applyBorder="1" applyAlignment="1">
      <alignment wrapText="1"/>
    </xf>
    <xf numFmtId="0" fontId="26" fillId="19" borderId="27" xfId="0" applyFont="1" applyFill="1" applyBorder="1" applyAlignment="1"/>
    <xf numFmtId="0" fontId="22" fillId="20" borderId="40" xfId="0" applyFont="1" applyFill="1" applyBorder="1" applyAlignment="1">
      <alignment wrapText="1"/>
    </xf>
    <xf numFmtId="0" fontId="22" fillId="20" borderId="41" xfId="0" applyFont="1" applyFill="1" applyBorder="1" applyAlignment="1">
      <alignment wrapText="1"/>
    </xf>
    <xf numFmtId="0" fontId="22" fillId="20" borderId="42" xfId="0" applyFont="1" applyFill="1" applyBorder="1" applyAlignment="1">
      <alignment wrapText="1"/>
    </xf>
    <xf numFmtId="0" fontId="22" fillId="21" borderId="40" xfId="0" applyFont="1" applyFill="1" applyBorder="1" applyAlignment="1">
      <alignment wrapText="1"/>
    </xf>
    <xf numFmtId="0" fontId="22" fillId="21" borderId="41" xfId="0" applyFont="1" applyFill="1" applyBorder="1" applyAlignment="1">
      <alignment wrapText="1"/>
    </xf>
    <xf numFmtId="0" fontId="22" fillId="21" borderId="42" xfId="0" applyFont="1" applyFill="1" applyBorder="1" applyAlignment="1">
      <alignment wrapText="1"/>
    </xf>
    <xf numFmtId="0" fontId="22" fillId="22" borderId="40" xfId="0" applyFont="1" applyFill="1" applyBorder="1" applyAlignment="1">
      <alignment wrapText="1"/>
    </xf>
    <xf numFmtId="0" fontId="22" fillId="22" borderId="41" xfId="0" applyFont="1" applyFill="1" applyBorder="1" applyAlignment="1">
      <alignment wrapText="1"/>
    </xf>
    <xf numFmtId="0" fontId="22" fillId="22" borderId="42" xfId="0" applyFont="1" applyFill="1" applyBorder="1" applyAlignment="1">
      <alignment wrapText="1"/>
    </xf>
    <xf numFmtId="0" fontId="22" fillId="20" borderId="44" xfId="0" applyFont="1" applyFill="1" applyBorder="1" applyAlignment="1">
      <alignment wrapText="1"/>
    </xf>
    <xf numFmtId="0" fontId="26" fillId="23" borderId="0" xfId="0" applyFont="1" applyFill="1" applyAlignment="1">
      <alignment horizontal="center"/>
    </xf>
    <xf numFmtId="0" fontId="22" fillId="23" borderId="0" xfId="0" applyFont="1" applyFill="1"/>
    <xf numFmtId="0" fontId="22" fillId="0" borderId="28" xfId="0" applyFont="1" applyFill="1" applyBorder="1"/>
    <xf numFmtId="0" fontId="22" fillId="0" borderId="27" xfId="0" applyFont="1" applyFill="1" applyBorder="1"/>
    <xf numFmtId="0" fontId="22" fillId="0" borderId="45" xfId="0" applyFont="1" applyFill="1" applyBorder="1" applyAlignment="1">
      <alignment wrapText="1"/>
    </xf>
    <xf numFmtId="0" fontId="22" fillId="0" borderId="44" xfId="0" applyFont="1" applyBorder="1" applyAlignment="1">
      <alignment wrapText="1"/>
    </xf>
    <xf numFmtId="0" fontId="27" fillId="0" borderId="72" xfId="42" applyFont="1" applyFill="1" applyBorder="1"/>
    <xf numFmtId="0" fontId="27" fillId="0" borderId="18" xfId="42" applyFont="1" applyFill="1" applyBorder="1"/>
    <xf numFmtId="0" fontId="27" fillId="0" borderId="20" xfId="42" applyFont="1" applyFill="1" applyBorder="1"/>
    <xf numFmtId="0" fontId="22" fillId="0" borderId="72" xfId="0" applyFont="1" applyFill="1" applyBorder="1"/>
    <xf numFmtId="0" fontId="22" fillId="0" borderId="20" xfId="0" applyFont="1" applyFill="1" applyBorder="1"/>
    <xf numFmtId="0" fontId="22" fillId="0" borderId="75" xfId="0" applyFont="1" applyFill="1" applyBorder="1"/>
    <xf numFmtId="0" fontId="22" fillId="0" borderId="68" xfId="0" applyFont="1" applyFill="1" applyBorder="1"/>
    <xf numFmtId="0" fontId="22" fillId="0" borderId="69" xfId="0" applyFont="1" applyFill="1" applyBorder="1"/>
    <xf numFmtId="168" fontId="22" fillId="0" borderId="29" xfId="32" applyNumberFormat="1" applyFont="1" applyFill="1" applyBorder="1"/>
    <xf numFmtId="168" fontId="22" fillId="0" borderId="30" xfId="32" applyNumberFormat="1" applyFont="1" applyFill="1" applyBorder="1"/>
    <xf numFmtId="168" fontId="22" fillId="0" borderId="48" xfId="32" applyNumberFormat="1" applyFont="1" applyFill="1" applyBorder="1"/>
    <xf numFmtId="168" fontId="22" fillId="0" borderId="49" xfId="32" applyNumberFormat="1" applyFont="1" applyFill="1" applyBorder="1"/>
    <xf numFmtId="168" fontId="22" fillId="0" borderId="55" xfId="32" applyNumberFormat="1" applyFont="1" applyFill="1" applyBorder="1"/>
    <xf numFmtId="168" fontId="22" fillId="0" borderId="31" xfId="32" applyNumberFormat="1" applyFont="1" applyFill="1" applyBorder="1"/>
    <xf numFmtId="168" fontId="22" fillId="0" borderId="32" xfId="32" applyNumberFormat="1" applyFont="1" applyFill="1" applyBorder="1"/>
    <xf numFmtId="168" fontId="22" fillId="0" borderId="56" xfId="32" applyNumberFormat="1" applyFont="1" applyFill="1" applyBorder="1"/>
    <xf numFmtId="168" fontId="22" fillId="0" borderId="53" xfId="32" applyNumberFormat="1" applyFont="1" applyFill="1" applyBorder="1"/>
    <xf numFmtId="168" fontId="22" fillId="0" borderId="46" xfId="32" applyNumberFormat="1" applyFont="1" applyFill="1" applyBorder="1"/>
    <xf numFmtId="168" fontId="22" fillId="0" borderId="57" xfId="32" applyNumberFormat="1" applyFont="1" applyFill="1" applyBorder="1"/>
    <xf numFmtId="0" fontId="22" fillId="0" borderId="15" xfId="0" applyFont="1" applyFill="1" applyBorder="1"/>
    <xf numFmtId="168" fontId="22" fillId="0" borderId="26" xfId="32" applyNumberFormat="1" applyFont="1" applyFill="1" applyBorder="1"/>
    <xf numFmtId="168" fontId="22" fillId="0" borderId="40" xfId="32" applyNumberFormat="1" applyFont="1" applyFill="1" applyBorder="1"/>
    <xf numFmtId="168" fontId="22" fillId="0" borderId="41" xfId="32" applyNumberFormat="1" applyFont="1" applyFill="1" applyBorder="1"/>
    <xf numFmtId="168" fontId="22" fillId="0" borderId="42" xfId="32" applyNumberFormat="1" applyFont="1" applyFill="1" applyBorder="1"/>
    <xf numFmtId="0" fontId="27" fillId="0" borderId="69" xfId="42" applyFont="1" applyFill="1" applyBorder="1"/>
    <xf numFmtId="0" fontId="31" fillId="0" borderId="0" xfId="0" applyFont="1" applyFill="1" applyAlignment="1">
      <alignment vertical="top"/>
    </xf>
    <xf numFmtId="0" fontId="28" fillId="21" borderId="27" xfId="0" applyNumberFormat="1" applyFont="1" applyFill="1" applyBorder="1" applyAlignment="1">
      <alignment horizontal="left" vertical="center" wrapText="1"/>
    </xf>
    <xf numFmtId="0" fontId="28" fillId="22" borderId="27" xfId="0" applyNumberFormat="1" applyFont="1" applyFill="1" applyBorder="1" applyAlignment="1">
      <alignment horizontal="left" vertical="center" wrapText="1"/>
    </xf>
    <xf numFmtId="3" fontId="22" fillId="0" borderId="0" xfId="0" applyNumberFormat="1" applyFont="1"/>
    <xf numFmtId="4" fontId="22" fillId="0" borderId="0" xfId="0" applyNumberFormat="1" applyFont="1"/>
    <xf numFmtId="0" fontId="22" fillId="0" borderId="25" xfId="0" applyFont="1" applyFill="1" applyBorder="1"/>
    <xf numFmtId="168" fontId="29" fillId="0" borderId="38" xfId="32" applyNumberFormat="1" applyFont="1" applyFill="1" applyBorder="1" applyAlignment="1">
      <alignment horizontal="center"/>
    </xf>
    <xf numFmtId="3" fontId="22" fillId="0" borderId="3" xfId="0" applyNumberFormat="1" applyFont="1" applyFill="1" applyBorder="1" applyAlignment="1">
      <alignment horizontal="center"/>
    </xf>
    <xf numFmtId="3" fontId="22" fillId="0" borderId="55" xfId="0" applyNumberFormat="1" applyFont="1" applyFill="1" applyBorder="1" applyAlignment="1">
      <alignment horizontal="center"/>
    </xf>
    <xf numFmtId="3" fontId="22" fillId="0" borderId="29" xfId="0" applyNumberFormat="1" applyFont="1" applyFill="1" applyBorder="1" applyAlignment="1">
      <alignment horizontal="center"/>
    </xf>
    <xf numFmtId="3" fontId="22" fillId="0" borderId="30" xfId="0" applyNumberFormat="1" applyFont="1" applyFill="1" applyBorder="1" applyAlignment="1">
      <alignment horizontal="center"/>
    </xf>
    <xf numFmtId="3" fontId="22" fillId="0" borderId="53" xfId="0" applyNumberFormat="1" applyFont="1" applyFill="1" applyBorder="1" applyAlignment="1">
      <alignment horizontal="center"/>
    </xf>
    <xf numFmtId="2" fontId="29" fillId="0" borderId="52" xfId="0" applyNumberFormat="1" applyFont="1" applyFill="1" applyBorder="1" applyAlignment="1">
      <alignment horizontal="center"/>
    </xf>
    <xf numFmtId="2" fontId="29" fillId="0" borderId="36" xfId="0" applyNumberFormat="1" applyFont="1" applyFill="1" applyBorder="1" applyAlignment="1">
      <alignment horizontal="center"/>
    </xf>
    <xf numFmtId="2" fontId="29" fillId="0" borderId="50" xfId="0" applyNumberFormat="1" applyFont="1" applyFill="1" applyBorder="1" applyAlignment="1">
      <alignment horizontal="center"/>
    </xf>
    <xf numFmtId="3" fontId="22" fillId="0" borderId="39" xfId="0" applyNumberFormat="1" applyFont="1" applyFill="1" applyBorder="1" applyAlignment="1">
      <alignment horizontal="center"/>
    </xf>
    <xf numFmtId="3" fontId="22" fillId="0" borderId="36" xfId="0" applyNumberFormat="1" applyFont="1" applyFill="1" applyBorder="1" applyAlignment="1">
      <alignment horizontal="center"/>
    </xf>
    <xf numFmtId="3" fontId="22" fillId="0" borderId="50" xfId="0" applyNumberFormat="1" applyFont="1" applyFill="1" applyBorder="1" applyAlignment="1">
      <alignment horizontal="center"/>
    </xf>
    <xf numFmtId="3" fontId="22" fillId="0" borderId="67" xfId="0" applyNumberFormat="1" applyFont="1" applyFill="1" applyBorder="1" applyAlignment="1">
      <alignment horizontal="center"/>
    </xf>
    <xf numFmtId="0" fontId="29" fillId="0" borderId="17" xfId="0" applyFont="1" applyFill="1" applyBorder="1" applyAlignment="1">
      <alignment horizontal="center"/>
    </xf>
    <xf numFmtId="0" fontId="29" fillId="0" borderId="67" xfId="0" applyFont="1" applyFill="1" applyBorder="1" applyAlignment="1">
      <alignment horizontal="center"/>
    </xf>
    <xf numFmtId="3" fontId="22" fillId="0" borderId="48" xfId="0" applyNumberFormat="1" applyFont="1" applyFill="1" applyBorder="1" applyAlignment="1">
      <alignment horizontal="center"/>
    </xf>
    <xf numFmtId="3" fontId="22" fillId="0" borderId="52" xfId="0" applyNumberFormat="1" applyFont="1" applyFill="1" applyBorder="1" applyAlignment="1">
      <alignment horizontal="center"/>
    </xf>
    <xf numFmtId="3" fontId="22" fillId="0" borderId="29" xfId="0" applyNumberFormat="1" applyFont="1" applyFill="1" applyBorder="1"/>
    <xf numFmtId="3" fontId="22" fillId="0" borderId="30" xfId="0" applyNumberFormat="1" applyFont="1" applyFill="1" applyBorder="1"/>
    <xf numFmtId="3" fontId="22" fillId="0" borderId="48" xfId="0" applyNumberFormat="1" applyFont="1" applyFill="1" applyBorder="1"/>
    <xf numFmtId="10" fontId="22" fillId="0" borderId="29" xfId="56" applyNumberFormat="1" applyFont="1" applyFill="1" applyBorder="1"/>
    <xf numFmtId="10" fontId="22" fillId="0" borderId="30" xfId="56" applyNumberFormat="1" applyFont="1" applyFill="1" applyBorder="1"/>
    <xf numFmtId="10" fontId="22" fillId="0" borderId="48" xfId="56" applyNumberFormat="1" applyFont="1" applyFill="1" applyBorder="1"/>
    <xf numFmtId="0" fontId="22" fillId="0" borderId="13" xfId="0" applyFont="1" applyFill="1" applyBorder="1"/>
    <xf numFmtId="3" fontId="22" fillId="0" borderId="49" xfId="0" applyNumberFormat="1" applyFont="1" applyFill="1" applyBorder="1" applyAlignment="1">
      <alignment horizontal="center"/>
    </xf>
    <xf numFmtId="3" fontId="22" fillId="0" borderId="47" xfId="0" applyNumberFormat="1" applyFont="1" applyFill="1" applyBorder="1" applyAlignment="1">
      <alignment horizontal="center"/>
    </xf>
    <xf numFmtId="2" fontId="29" fillId="0" borderId="49" xfId="0" applyNumberFormat="1" applyFont="1" applyFill="1" applyBorder="1" applyAlignment="1">
      <alignment horizontal="center"/>
    </xf>
    <xf numFmtId="2" fontId="29" fillId="0" borderId="3" xfId="0" applyNumberFormat="1" applyFont="1" applyFill="1" applyBorder="1" applyAlignment="1">
      <alignment horizontal="center"/>
    </xf>
    <xf numFmtId="2" fontId="29" fillId="0" borderId="55" xfId="0" applyNumberFormat="1" applyFont="1" applyFill="1" applyBorder="1" applyAlignment="1">
      <alignment horizontal="center"/>
    </xf>
    <xf numFmtId="3" fontId="22" fillId="0" borderId="68" xfId="0" applyNumberFormat="1" applyFont="1" applyFill="1" applyBorder="1" applyAlignment="1">
      <alignment horizontal="center"/>
    </xf>
    <xf numFmtId="0" fontId="29" fillId="0" borderId="16" xfId="0" applyFont="1" applyFill="1" applyBorder="1" applyAlignment="1">
      <alignment horizontal="center"/>
    </xf>
    <xf numFmtId="0" fontId="29" fillId="0" borderId="68" xfId="0" applyFont="1" applyFill="1" applyBorder="1" applyAlignment="1">
      <alignment horizontal="center"/>
    </xf>
    <xf numFmtId="3" fontId="22" fillId="0" borderId="46" xfId="0" applyNumberFormat="1" applyFont="1" applyFill="1" applyBorder="1" applyAlignment="1">
      <alignment horizontal="center"/>
    </xf>
    <xf numFmtId="3" fontId="22" fillId="0" borderId="52" xfId="0" applyNumberFormat="1" applyFont="1" applyFill="1" applyBorder="1"/>
    <xf numFmtId="3" fontId="22" fillId="0" borderId="36" xfId="0" applyNumberFormat="1" applyFont="1" applyFill="1" applyBorder="1"/>
    <xf numFmtId="3" fontId="22" fillId="0" borderId="50" xfId="0" applyNumberFormat="1" applyFont="1" applyFill="1" applyBorder="1"/>
    <xf numFmtId="10" fontId="22" fillId="0" borderId="49" xfId="56" applyNumberFormat="1" applyFont="1" applyFill="1" applyBorder="1"/>
    <xf numFmtId="10" fontId="22" fillId="0" borderId="3" xfId="56" applyNumberFormat="1" applyFont="1" applyFill="1" applyBorder="1"/>
    <xf numFmtId="10" fontId="22" fillId="0" borderId="50" xfId="56" applyNumberFormat="1" applyFont="1" applyFill="1" applyBorder="1"/>
    <xf numFmtId="0" fontId="22" fillId="0" borderId="14" xfId="0" applyFont="1" applyFill="1" applyBorder="1"/>
    <xf numFmtId="168" fontId="29" fillId="0" borderId="66" xfId="32" applyNumberFormat="1" applyFont="1" applyFill="1" applyBorder="1" applyAlignment="1">
      <alignment horizontal="center"/>
    </xf>
    <xf numFmtId="3" fontId="22" fillId="0" borderId="32" xfId="0" applyNumberFormat="1" applyFont="1" applyFill="1" applyBorder="1" applyAlignment="1">
      <alignment horizontal="center"/>
    </xf>
    <xf numFmtId="3" fontId="22" fillId="0" borderId="56" xfId="0" applyNumberFormat="1" applyFont="1" applyFill="1" applyBorder="1" applyAlignment="1">
      <alignment horizontal="center"/>
    </xf>
    <xf numFmtId="3" fontId="22" fillId="0" borderId="31" xfId="0" applyNumberFormat="1" applyFont="1" applyFill="1" applyBorder="1" applyAlignment="1">
      <alignment horizontal="center"/>
    </xf>
    <xf numFmtId="3" fontId="22" fillId="0" borderId="73" xfId="0" applyNumberFormat="1" applyFont="1" applyFill="1" applyBorder="1" applyAlignment="1">
      <alignment horizontal="center"/>
    </xf>
    <xf numFmtId="3" fontId="22" fillId="0" borderId="51" xfId="0" applyNumberFormat="1" applyFont="1" applyFill="1" applyBorder="1" applyAlignment="1">
      <alignment horizontal="center"/>
    </xf>
    <xf numFmtId="2" fontId="29" fillId="0" borderId="31" xfId="0" applyNumberFormat="1" applyFont="1" applyFill="1" applyBorder="1" applyAlignment="1">
      <alignment horizontal="center"/>
    </xf>
    <xf numFmtId="2" fontId="29" fillId="0" borderId="32" xfId="0" applyNumberFormat="1" applyFont="1" applyFill="1" applyBorder="1" applyAlignment="1">
      <alignment horizontal="center"/>
    </xf>
    <xf numFmtId="2" fontId="29" fillId="0" borderId="56" xfId="0" applyNumberFormat="1" applyFont="1" applyFill="1" applyBorder="1" applyAlignment="1">
      <alignment horizontal="center"/>
    </xf>
    <xf numFmtId="3" fontId="22" fillId="0" borderId="54" xfId="0" applyNumberFormat="1" applyFont="1" applyFill="1" applyBorder="1" applyAlignment="1">
      <alignment horizontal="center"/>
    </xf>
    <xf numFmtId="3" fontId="22" fillId="0" borderId="43" xfId="0" applyNumberFormat="1" applyFont="1" applyFill="1" applyBorder="1" applyAlignment="1">
      <alignment horizontal="center"/>
    </xf>
    <xf numFmtId="3" fontId="22" fillId="0" borderId="69" xfId="0" applyNumberFormat="1" applyFont="1" applyFill="1" applyBorder="1" applyAlignment="1">
      <alignment horizontal="center"/>
    </xf>
    <xf numFmtId="0" fontId="29" fillId="0" borderId="24" xfId="0" applyFont="1" applyFill="1" applyBorder="1" applyAlignment="1">
      <alignment horizontal="center"/>
    </xf>
    <xf numFmtId="0" fontId="29" fillId="0" borderId="69" xfId="0" applyFont="1" applyFill="1" applyBorder="1" applyAlignment="1">
      <alignment horizontal="center"/>
    </xf>
    <xf numFmtId="3" fontId="22" fillId="0" borderId="57" xfId="0" applyNumberFormat="1" applyFont="1" applyFill="1" applyBorder="1" applyAlignment="1">
      <alignment horizontal="center"/>
    </xf>
    <xf numFmtId="3" fontId="22" fillId="0" borderId="74" xfId="0" applyNumberFormat="1" applyFont="1" applyFill="1" applyBorder="1"/>
    <xf numFmtId="3" fontId="22" fillId="0" borderId="73" xfId="0" applyNumberFormat="1" applyFont="1" applyFill="1" applyBorder="1"/>
    <xf numFmtId="3" fontId="22" fillId="0" borderId="43" xfId="0" applyNumberFormat="1" applyFont="1" applyFill="1" applyBorder="1"/>
    <xf numFmtId="10" fontId="22" fillId="0" borderId="31" xfId="56" applyNumberFormat="1" applyFont="1" applyFill="1" applyBorder="1"/>
    <xf numFmtId="10" fontId="22" fillId="0" borderId="32" xfId="56" applyNumberFormat="1" applyFont="1" applyFill="1" applyBorder="1"/>
    <xf numFmtId="10" fontId="22" fillId="0" borderId="43" xfId="56" applyNumberFormat="1" applyFont="1" applyFill="1" applyBorder="1"/>
    <xf numFmtId="168" fontId="29" fillId="0" borderId="29" xfId="32" applyNumberFormat="1" applyFont="1" applyFill="1" applyBorder="1" applyAlignment="1">
      <alignment horizontal="center"/>
    </xf>
    <xf numFmtId="2" fontId="29" fillId="0" borderId="29" xfId="0" applyNumberFormat="1" applyFont="1" applyFill="1" applyBorder="1" applyAlignment="1">
      <alignment horizontal="center"/>
    </xf>
    <xf numFmtId="2" fontId="29" fillId="0" borderId="30" xfId="0" applyNumberFormat="1" applyFont="1" applyFill="1" applyBorder="1" applyAlignment="1">
      <alignment horizontal="center"/>
    </xf>
    <xf numFmtId="2" fontId="29" fillId="0" borderId="48" xfId="0" applyNumberFormat="1" applyFont="1" applyFill="1" applyBorder="1" applyAlignment="1">
      <alignment horizontal="center"/>
    </xf>
    <xf numFmtId="3" fontId="22" fillId="0" borderId="75" xfId="0" applyNumberFormat="1" applyFont="1" applyFill="1" applyBorder="1" applyAlignment="1">
      <alignment horizontal="center"/>
    </xf>
    <xf numFmtId="0" fontId="29" fillId="0" borderId="76" xfId="0" applyFont="1" applyFill="1" applyBorder="1" applyAlignment="1">
      <alignment horizontal="center"/>
    </xf>
    <xf numFmtId="168" fontId="29" fillId="0" borderId="52" xfId="32" applyNumberFormat="1" applyFont="1" applyFill="1" applyBorder="1" applyAlignment="1">
      <alignment horizontal="center"/>
    </xf>
    <xf numFmtId="168" fontId="29" fillId="0" borderId="74" xfId="32" applyNumberFormat="1" applyFont="1" applyFill="1" applyBorder="1" applyAlignment="1">
      <alignment horizontal="center"/>
    </xf>
    <xf numFmtId="3" fontId="22" fillId="0" borderId="20" xfId="0" applyNumberFormat="1" applyFont="1" applyFill="1" applyBorder="1" applyAlignment="1">
      <alignment horizontal="center"/>
    </xf>
    <xf numFmtId="0" fontId="29" fillId="0" borderId="0" xfId="0" applyFont="1" applyFill="1" applyBorder="1" applyAlignment="1">
      <alignment horizontal="center"/>
    </xf>
    <xf numFmtId="168" fontId="29" fillId="0" borderId="0" xfId="32" applyNumberFormat="1" applyFont="1" applyFill="1" applyBorder="1" applyAlignment="1">
      <alignment horizontal="center"/>
    </xf>
    <xf numFmtId="3" fontId="22" fillId="0" borderId="0" xfId="0" applyNumberFormat="1" applyFont="1" applyFill="1" applyBorder="1" applyAlignment="1">
      <alignment horizontal="center"/>
    </xf>
    <xf numFmtId="2" fontId="29" fillId="0" borderId="0" xfId="0" applyNumberFormat="1" applyFont="1" applyFill="1" applyBorder="1" applyAlignment="1">
      <alignment horizontal="center"/>
    </xf>
    <xf numFmtId="3" fontId="22" fillId="0" borderId="0" xfId="0" applyNumberFormat="1" applyFont="1" applyFill="1" applyBorder="1"/>
    <xf numFmtId="10" fontId="22" fillId="0" borderId="0" xfId="56" applyNumberFormat="1" applyFont="1" applyFill="1" applyBorder="1"/>
    <xf numFmtId="0" fontId="27" fillId="0" borderId="26" xfId="42" applyFont="1" applyFill="1" applyBorder="1"/>
    <xf numFmtId="0" fontId="27" fillId="0" borderId="27" xfId="42" applyFont="1" applyFill="1" applyBorder="1"/>
    <xf numFmtId="0" fontId="27" fillId="0" borderId="15" xfId="42" applyFont="1" applyFill="1" applyBorder="1"/>
    <xf numFmtId="0" fontId="29" fillId="0" borderId="15" xfId="0" applyFont="1" applyFill="1" applyBorder="1" applyAlignment="1">
      <alignment horizontal="center"/>
    </xf>
    <xf numFmtId="168" fontId="29" fillId="0" borderId="44" xfId="32" applyNumberFormat="1" applyFont="1" applyFill="1" applyBorder="1" applyAlignment="1">
      <alignment horizontal="center"/>
    </xf>
    <xf numFmtId="3" fontId="22" fillId="0" borderId="41" xfId="0" applyNumberFormat="1" applyFont="1" applyFill="1" applyBorder="1" applyAlignment="1">
      <alignment horizontal="center"/>
    </xf>
    <xf numFmtId="3" fontId="22" fillId="0" borderId="42" xfId="0" applyNumberFormat="1" applyFont="1" applyFill="1" applyBorder="1" applyAlignment="1">
      <alignment horizontal="center"/>
    </xf>
    <xf numFmtId="3" fontId="22" fillId="0" borderId="40" xfId="0" applyNumberFormat="1" applyFont="1" applyFill="1" applyBorder="1" applyAlignment="1">
      <alignment horizontal="center"/>
    </xf>
    <xf numFmtId="3" fontId="22" fillId="0" borderId="45" xfId="0" applyNumberFormat="1" applyFont="1" applyFill="1" applyBorder="1" applyAlignment="1">
      <alignment horizontal="center"/>
    </xf>
    <xf numFmtId="2" fontId="29" fillId="0" borderId="40" xfId="0" applyNumberFormat="1" applyFont="1" applyFill="1" applyBorder="1" applyAlignment="1">
      <alignment horizontal="center"/>
    </xf>
    <xf numFmtId="2" fontId="29" fillId="0" borderId="41" xfId="0" applyNumberFormat="1" applyFont="1" applyFill="1" applyBorder="1" applyAlignment="1">
      <alignment horizontal="center"/>
    </xf>
    <xf numFmtId="2" fontId="29" fillId="0" borderId="42" xfId="0" applyNumberFormat="1" applyFont="1" applyFill="1" applyBorder="1" applyAlignment="1">
      <alignment horizontal="center"/>
    </xf>
    <xf numFmtId="3" fontId="22" fillId="0" borderId="44" xfId="0" applyNumberFormat="1" applyFont="1" applyFill="1" applyBorder="1" applyAlignment="1">
      <alignment horizontal="center"/>
    </xf>
    <xf numFmtId="3" fontId="22" fillId="0" borderId="15" xfId="0" applyNumberFormat="1" applyFont="1" applyFill="1" applyBorder="1" applyAlignment="1">
      <alignment horizontal="center"/>
    </xf>
    <xf numFmtId="0" fontId="29" fillId="0" borderId="26" xfId="0" applyFont="1" applyFill="1" applyBorder="1" applyAlignment="1">
      <alignment horizontal="center"/>
    </xf>
    <xf numFmtId="3" fontId="22" fillId="0" borderId="40" xfId="0" applyNumberFormat="1" applyFont="1" applyFill="1" applyBorder="1"/>
    <xf numFmtId="3" fontId="22" fillId="0" borderId="41" xfId="0" applyNumberFormat="1" applyFont="1" applyFill="1" applyBorder="1"/>
    <xf numFmtId="3" fontId="22" fillId="0" borderId="42" xfId="0" applyNumberFormat="1" applyFont="1" applyFill="1" applyBorder="1"/>
    <xf numFmtId="10" fontId="22" fillId="0" borderId="40" xfId="56" applyNumberFormat="1" applyFont="1" applyFill="1" applyBorder="1"/>
    <xf numFmtId="10" fontId="22" fillId="0" borderId="41" xfId="56" applyNumberFormat="1" applyFont="1" applyFill="1" applyBorder="1"/>
    <xf numFmtId="10" fontId="22" fillId="0" borderId="42" xfId="56" applyNumberFormat="1" applyFont="1" applyFill="1" applyBorder="1"/>
    <xf numFmtId="0" fontId="29" fillId="0" borderId="75" xfId="0" applyFont="1" applyFill="1" applyBorder="1" applyAlignment="1">
      <alignment horizontal="center"/>
    </xf>
    <xf numFmtId="168" fontId="29" fillId="0" borderId="63" xfId="32" applyNumberFormat="1" applyFont="1" applyFill="1" applyBorder="1" applyAlignment="1">
      <alignment horizontal="center"/>
    </xf>
    <xf numFmtId="3" fontId="22" fillId="0" borderId="76" xfId="0" applyNumberFormat="1" applyFont="1" applyFill="1" applyBorder="1" applyAlignment="1">
      <alignment horizontal="center"/>
    </xf>
    <xf numFmtId="3" fontId="22" fillId="0" borderId="17" xfId="0" applyNumberFormat="1" applyFont="1" applyFill="1" applyBorder="1" applyAlignment="1">
      <alignment horizontal="center"/>
    </xf>
    <xf numFmtId="3" fontId="22" fillId="0" borderId="14" xfId="0" applyNumberFormat="1" applyFont="1" applyFill="1" applyBorder="1" applyAlignment="1">
      <alignment horizontal="center"/>
    </xf>
    <xf numFmtId="0" fontId="27" fillId="0" borderId="0" xfId="42" applyFont="1" applyFill="1"/>
    <xf numFmtId="0" fontId="30" fillId="0" borderId="0" xfId="42" applyFont="1" applyFill="1" applyBorder="1"/>
    <xf numFmtId="0" fontId="22" fillId="0" borderId="0" xfId="0" applyFont="1" applyAlignment="1">
      <alignment horizontal="left" vertical="center" wrapText="1"/>
    </xf>
    <xf numFmtId="0" fontId="26" fillId="19" borderId="26" xfId="0" applyFont="1" applyFill="1" applyBorder="1" applyAlignment="1">
      <alignment horizontal="center" vertical="center"/>
    </xf>
    <xf numFmtId="0" fontId="26" fillId="19" borderId="28" xfId="0" applyFont="1" applyFill="1" applyBorder="1" applyAlignment="1">
      <alignment horizontal="center" vertical="center"/>
    </xf>
    <xf numFmtId="0" fontId="26" fillId="19" borderId="27" xfId="0" applyFont="1" applyFill="1" applyBorder="1" applyAlignment="1">
      <alignment horizontal="center" vertical="center"/>
    </xf>
    <xf numFmtId="0" fontId="26" fillId="0" borderId="26" xfId="0" applyFont="1" applyBorder="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2" fillId="0" borderId="0" xfId="0" applyFont="1" applyFill="1" applyBorder="1" applyAlignment="1">
      <alignment horizontal="center"/>
    </xf>
    <xf numFmtId="3" fontId="26" fillId="20" borderId="26" xfId="0" applyNumberFormat="1" applyFont="1" applyFill="1" applyBorder="1" applyAlignment="1">
      <alignment horizontal="center"/>
    </xf>
    <xf numFmtId="3" fontId="26" fillId="20" borderId="28" xfId="0" applyNumberFormat="1" applyFont="1" applyFill="1" applyBorder="1" applyAlignment="1">
      <alignment horizontal="center"/>
    </xf>
    <xf numFmtId="3" fontId="26" fillId="20" borderId="27" xfId="0" applyNumberFormat="1" applyFont="1" applyFill="1" applyBorder="1" applyAlignment="1">
      <alignment horizontal="center"/>
    </xf>
    <xf numFmtId="0" fontId="26" fillId="19" borderId="26" xfId="0" applyFont="1" applyFill="1" applyBorder="1" applyAlignment="1">
      <alignment horizontal="center"/>
    </xf>
    <xf numFmtId="0" fontId="26" fillId="19" borderId="28" xfId="0" applyFont="1" applyFill="1" applyBorder="1" applyAlignment="1">
      <alignment horizontal="center"/>
    </xf>
    <xf numFmtId="0" fontId="26" fillId="19" borderId="27" xfId="0" applyFont="1" applyFill="1" applyBorder="1" applyAlignment="1">
      <alignment horizontal="center"/>
    </xf>
    <xf numFmtId="0" fontId="26" fillId="19" borderId="26" xfId="0" applyFont="1" applyFill="1" applyBorder="1" applyAlignment="1">
      <alignment horizontal="center" wrapText="1"/>
    </xf>
    <xf numFmtId="0" fontId="26" fillId="19" borderId="28" xfId="0" applyFont="1" applyFill="1" applyBorder="1" applyAlignment="1">
      <alignment horizontal="center" wrapText="1"/>
    </xf>
    <xf numFmtId="0" fontId="26" fillId="19" borderId="27" xfId="0" applyFont="1" applyFill="1" applyBorder="1" applyAlignment="1">
      <alignment horizontal="center" wrapText="1"/>
    </xf>
    <xf numFmtId="169" fontId="26" fillId="21" borderId="26" xfId="0" applyNumberFormat="1" applyFont="1" applyFill="1" applyBorder="1" applyAlignment="1">
      <alignment horizontal="right" vertical="center" wrapText="1"/>
    </xf>
    <xf numFmtId="169" fontId="26" fillId="21" borderId="28" xfId="0" applyNumberFormat="1" applyFont="1" applyFill="1" applyBorder="1" applyAlignment="1">
      <alignment horizontal="right" vertical="center" wrapText="1"/>
    </xf>
    <xf numFmtId="169" fontId="26" fillId="22" borderId="26" xfId="0" applyNumberFormat="1" applyFont="1" applyFill="1" applyBorder="1" applyAlignment="1">
      <alignment horizontal="right" vertical="center" wrapText="1"/>
    </xf>
    <xf numFmtId="169" fontId="26" fillId="22" borderId="28" xfId="0" applyNumberFormat="1" applyFont="1" applyFill="1" applyBorder="1" applyAlignment="1">
      <alignment horizontal="right" vertical="center" wrapText="1"/>
    </xf>
  </cellXfs>
  <cellStyles count="83">
    <cellStyle name="%"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ellBACode" xfId="62"/>
    <cellStyle name="CellBAName" xfId="63"/>
    <cellStyle name="CellBAValue" xfId="28"/>
    <cellStyle name="CellBAValue 2" xfId="51"/>
    <cellStyle name="CellMCCode" xfId="64"/>
    <cellStyle name="CellMCName" xfId="65"/>
    <cellStyle name="CellMCValue" xfId="66"/>
    <cellStyle name="CellNationCode" xfId="67"/>
    <cellStyle name="CellNationName" xfId="68"/>
    <cellStyle name="CellNationSubCode" xfId="69"/>
    <cellStyle name="CellNationSubName" xfId="70"/>
    <cellStyle name="CellNationSubValue" xfId="71"/>
    <cellStyle name="CellNationValue" xfId="29"/>
    <cellStyle name="CellNormal" xfId="72"/>
    <cellStyle name="CellRegionCode" xfId="73"/>
    <cellStyle name="CellRegionName" xfId="74"/>
    <cellStyle name="CellRegionValue" xfId="75"/>
    <cellStyle name="CellUACode" xfId="76"/>
    <cellStyle name="CellUAName" xfId="77"/>
    <cellStyle name="CellUAValue" xfId="30"/>
    <cellStyle name="CellUAValue 2" xfId="52"/>
    <cellStyle name="Check Cell" xfId="31" builtinId="23" customBuiltin="1"/>
    <cellStyle name="Comma" xfId="32" builtinId="3"/>
    <cellStyle name="Comma 2" xfId="53"/>
    <cellStyle name="Comma 2 2" xfId="54"/>
    <cellStyle name="Comma 3" xfId="61"/>
    <cellStyle name="Comma 4" xfId="81"/>
    <cellStyle name="Currency" xfId="80" builtinId="4"/>
    <cellStyle name="Currency 2" xfId="82"/>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2" xfId="55"/>
    <cellStyle name="Input" xfId="39" builtinId="20" customBuiltin="1"/>
    <cellStyle name="Linked Cell" xfId="40" builtinId="24" customBuiltin="1"/>
    <cellStyle name="Neutral" xfId="41" builtinId="28" customBuiltin="1"/>
    <cellStyle name="Normal" xfId="0" builtinId="0"/>
    <cellStyle name="Normal 2" xfId="50"/>
    <cellStyle name="Normal 3" xfId="58"/>
    <cellStyle name="Normal 4" xfId="42"/>
    <cellStyle name="Normal 5" xfId="43"/>
    <cellStyle name="Normal 5 2" xfId="57"/>
    <cellStyle name="Normal 6" xfId="59"/>
    <cellStyle name="Note" xfId="44" builtinId="10" customBuiltin="1"/>
    <cellStyle name="Output" xfId="45" builtinId="21" customBuiltin="1"/>
    <cellStyle name="Percent" xfId="56" builtinId="5"/>
    <cellStyle name="Percent 2" xfId="49"/>
    <cellStyle name="Percent 3" xfId="60"/>
    <cellStyle name="Percent 4" xfId="79"/>
    <cellStyle name="Style 1" xfId="78"/>
    <cellStyle name="Title" xfId="46" builtinId="15" customBuiltin="1"/>
    <cellStyle name="Total" xfId="47" builtinId="25" customBuiltin="1"/>
    <cellStyle name="Warning Text" xfId="48" builtinId="11" customBuiltin="1"/>
  </cellStyles>
  <dxfs count="1">
    <dxf>
      <font>
        <color theme="0"/>
      </font>
    </dxf>
  </dxfs>
  <tableStyles count="0" defaultTableStyle="TableStyleMedium9" defaultPivotStyle="PivotStyleLight16"/>
  <colors>
    <mruColors>
      <color rgb="FF0AF4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219075</xdr:colOff>
      <xdr:row>3</xdr:row>
      <xdr:rowOff>187411</xdr:rowOff>
    </xdr:to>
    <xdr:pic>
      <xdr:nvPicPr>
        <xdr:cNvPr id="3" name="Picture 1" descr="cid:image001.png@01D1FD46.BC54D7F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1314450" cy="749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GF3Data\NNDR%201%20-%203\NNDR1\2013-14\Docs%20to%20LAS\NNDR1%20Form%202013-14%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brand1\AppData\Local\Microsoft\Windows\Temporary%20Internet%20Files\Content.Outlook\V9F1U3KO\Key%20Information%201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temp\CER%2013-14_Version%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ID-RAMA\RAMA1\Allocations\Publications\Exposition%20Books\2012-13\2012-13%20PCT%20Revenue%20Allocations%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brand1\AppData\Local\Microsoft\Windows\Temporary%20Internet%20Files\Content.Outlook\V9F1U3KO\Key%20Information%2015-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LGR\Rate%20Retention%20Analysis\NNDR1%202014-15\Analysis\Levy%20and%20Safety%20net%20calculations\winnt\temp\wz4c0a\Central%20and%20Local%20Rating%20Lists%20Summary%20All%20Tables%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row r="5">
          <cell r="L5" t="str">
            <v>OK</v>
          </cell>
        </row>
      </sheetData>
      <sheetData sheetId="4">
        <row r="7">
          <cell r="G7">
            <v>12911.28</v>
          </cell>
        </row>
        <row r="8">
          <cell r="G8">
            <v>175396.54000000056</v>
          </cell>
        </row>
        <row r="9">
          <cell r="G9">
            <v>349332.2300000008</v>
          </cell>
        </row>
        <row r="10">
          <cell r="G10">
            <v>228979.37000000032</v>
          </cell>
        </row>
        <row r="11">
          <cell r="G11">
            <v>251984.88000000041</v>
          </cell>
        </row>
        <row r="12">
          <cell r="G12">
            <v>315198.41999999702</v>
          </cell>
        </row>
        <row r="13">
          <cell r="G13">
            <v>237725.82999999847</v>
          </cell>
        </row>
        <row r="14">
          <cell r="G14">
            <v>346629.23000000184</v>
          </cell>
        </row>
        <row r="15">
          <cell r="G15">
            <v>316782.47000000038</v>
          </cell>
        </row>
        <row r="16">
          <cell r="G16">
            <v>294656.37000000052</v>
          </cell>
        </row>
        <row r="17">
          <cell r="G17">
            <v>227042.69000000108</v>
          </cell>
        </row>
        <row r="18">
          <cell r="G18">
            <v>215422.7599999978</v>
          </cell>
        </row>
        <row r="19">
          <cell r="G19">
            <v>168284.71000000072</v>
          </cell>
        </row>
        <row r="20">
          <cell r="G20">
            <v>227244.51999999801</v>
          </cell>
        </row>
        <row r="21">
          <cell r="G21">
            <v>232616.68000000008</v>
          </cell>
        </row>
        <row r="22">
          <cell r="G22">
            <v>237424.72999999992</v>
          </cell>
        </row>
        <row r="23">
          <cell r="G23">
            <v>264558.72000000387</v>
          </cell>
        </row>
        <row r="24">
          <cell r="G24">
            <v>237859.46000000034</v>
          </cell>
        </row>
        <row r="25">
          <cell r="G25">
            <v>192413.44999999832</v>
          </cell>
        </row>
        <row r="26">
          <cell r="G26">
            <v>175370.45000000013</v>
          </cell>
        </row>
        <row r="27">
          <cell r="G27">
            <v>172768.6000000005</v>
          </cell>
        </row>
        <row r="28">
          <cell r="G28">
            <v>286604.84000000049</v>
          </cell>
        </row>
        <row r="29">
          <cell r="G29">
            <v>269419.00999999943</v>
          </cell>
        </row>
        <row r="30">
          <cell r="G30">
            <v>210503.73999999961</v>
          </cell>
        </row>
        <row r="31">
          <cell r="G31">
            <v>238724.03999999983</v>
          </cell>
        </row>
        <row r="32">
          <cell r="G32">
            <v>273363.09999999864</v>
          </cell>
        </row>
        <row r="33">
          <cell r="G33">
            <v>194658.94000000096</v>
          </cell>
        </row>
        <row r="34">
          <cell r="G34">
            <v>296523.77</v>
          </cell>
        </row>
        <row r="35">
          <cell r="G35">
            <v>194639.67000000048</v>
          </cell>
        </row>
        <row r="36">
          <cell r="G36">
            <v>237079.97999999917</v>
          </cell>
        </row>
        <row r="37">
          <cell r="G37">
            <v>223055.57000000271</v>
          </cell>
        </row>
        <row r="38">
          <cell r="G38">
            <v>288796.60999999772</v>
          </cell>
        </row>
        <row r="39">
          <cell r="G39">
            <v>261459.48999999886</v>
          </cell>
        </row>
        <row r="40">
          <cell r="G40">
            <v>265325.06000000477</v>
          </cell>
        </row>
        <row r="41">
          <cell r="G41">
            <v>182640.97999999943</v>
          </cell>
        </row>
        <row r="42">
          <cell r="G42">
            <v>494956.58999999554</v>
          </cell>
        </row>
        <row r="43">
          <cell r="G43">
            <v>219772.75999999954</v>
          </cell>
        </row>
        <row r="44">
          <cell r="G44">
            <v>204043.31999999861</v>
          </cell>
        </row>
        <row r="45">
          <cell r="G45">
            <v>227863.00000000067</v>
          </cell>
        </row>
        <row r="46">
          <cell r="G46">
            <v>283608.13000000507</v>
          </cell>
        </row>
        <row r="47">
          <cell r="G47">
            <v>216320.50000000015</v>
          </cell>
        </row>
        <row r="48">
          <cell r="G48">
            <v>216845.7499999979</v>
          </cell>
        </row>
        <row r="49">
          <cell r="G49">
            <v>307626.93999999703</v>
          </cell>
        </row>
        <row r="50">
          <cell r="G50">
            <v>149969.31999999989</v>
          </cell>
        </row>
        <row r="51">
          <cell r="G51">
            <v>443629.01999999397</v>
          </cell>
        </row>
        <row r="52">
          <cell r="G52">
            <v>177266.71999999904</v>
          </cell>
        </row>
        <row r="53">
          <cell r="G53">
            <v>270870.25999999669</v>
          </cell>
        </row>
        <row r="54">
          <cell r="G54">
            <v>306589.36999999947</v>
          </cell>
        </row>
        <row r="55">
          <cell r="G55">
            <v>229392.70999999825</v>
          </cell>
        </row>
        <row r="56">
          <cell r="G56">
            <v>289047.90000000148</v>
          </cell>
        </row>
        <row r="57">
          <cell r="G57">
            <v>255484.24000000017</v>
          </cell>
        </row>
        <row r="58">
          <cell r="G58">
            <v>556984.77000000561</v>
          </cell>
        </row>
        <row r="59">
          <cell r="G59">
            <v>190852.23000000126</v>
          </cell>
        </row>
        <row r="60">
          <cell r="G60">
            <v>285393.1900000014</v>
          </cell>
        </row>
        <row r="61">
          <cell r="G61">
            <v>199673.53000000012</v>
          </cell>
        </row>
        <row r="62">
          <cell r="G62">
            <v>152468.29000000062</v>
          </cell>
        </row>
        <row r="63">
          <cell r="G63">
            <v>281253.38000000088</v>
          </cell>
        </row>
        <row r="64">
          <cell r="G64">
            <v>337535.4002340252</v>
          </cell>
        </row>
        <row r="65">
          <cell r="G65">
            <v>295727.12644938694</v>
          </cell>
        </row>
        <row r="66">
          <cell r="G66">
            <v>407943.01331659715</v>
          </cell>
        </row>
        <row r="67">
          <cell r="G67">
            <v>317263.20999999874</v>
          </cell>
        </row>
        <row r="68">
          <cell r="G68">
            <v>308244.07000000111</v>
          </cell>
        </row>
        <row r="69">
          <cell r="G69">
            <v>292157.34000000084</v>
          </cell>
        </row>
        <row r="70">
          <cell r="G70">
            <v>206704.16000000088</v>
          </cell>
        </row>
        <row r="71">
          <cell r="G71">
            <v>256880.9300000002</v>
          </cell>
        </row>
        <row r="72">
          <cell r="G72">
            <v>239848.56000000061</v>
          </cell>
        </row>
        <row r="73">
          <cell r="G73">
            <v>518610.83000000485</v>
          </cell>
        </row>
        <row r="74">
          <cell r="G74">
            <v>204474.06000000096</v>
          </cell>
        </row>
        <row r="75">
          <cell r="G75">
            <v>412375.58999999904</v>
          </cell>
        </row>
        <row r="76">
          <cell r="G76">
            <v>810930.35</v>
          </cell>
        </row>
        <row r="77">
          <cell r="G77">
            <v>326271.86000000057</v>
          </cell>
        </row>
        <row r="78">
          <cell r="G78">
            <v>91622.88999999981</v>
          </cell>
        </row>
        <row r="79">
          <cell r="G79">
            <v>141022.32</v>
          </cell>
        </row>
        <row r="80">
          <cell r="G80">
            <v>137493.2699999997</v>
          </cell>
        </row>
        <row r="81">
          <cell r="G81">
            <v>191951.06999999989</v>
          </cell>
        </row>
        <row r="82">
          <cell r="G82">
            <v>101423.20000000007</v>
          </cell>
        </row>
        <row r="83">
          <cell r="G83">
            <v>119223.11999999973</v>
          </cell>
        </row>
        <row r="84">
          <cell r="G84">
            <v>198173.97999999925</v>
          </cell>
        </row>
        <row r="85">
          <cell r="G85">
            <v>140104.73999999859</v>
          </cell>
        </row>
        <row r="86">
          <cell r="G86">
            <v>140176.09999999995</v>
          </cell>
        </row>
        <row r="87">
          <cell r="G87">
            <v>268105.0199999999</v>
          </cell>
        </row>
        <row r="88">
          <cell r="G88">
            <v>343256.85000000236</v>
          </cell>
        </row>
        <row r="89">
          <cell r="G89">
            <v>157593.23000000077</v>
          </cell>
        </row>
        <row r="90">
          <cell r="G90">
            <v>160208.79672936487</v>
          </cell>
        </row>
        <row r="91">
          <cell r="G91">
            <v>2410.0284151135993</v>
          </cell>
        </row>
        <row r="92">
          <cell r="G92">
            <v>1373.4548555211666</v>
          </cell>
        </row>
        <row r="93">
          <cell r="G93">
            <v>201930.90000000043</v>
          </cell>
        </row>
        <row r="94">
          <cell r="G94">
            <v>249259.38000000032</v>
          </cell>
        </row>
        <row r="95">
          <cell r="G95">
            <v>315074.74999999342</v>
          </cell>
        </row>
        <row r="96">
          <cell r="G96">
            <v>36411.330000000031</v>
          </cell>
        </row>
        <row r="97">
          <cell r="G97">
            <v>309973.02999999915</v>
          </cell>
        </row>
        <row r="98">
          <cell r="G98">
            <v>180137.03000000014</v>
          </cell>
        </row>
        <row r="99">
          <cell r="G99">
            <v>163142.09999999969</v>
          </cell>
        </row>
        <row r="100">
          <cell r="G100">
            <v>241085.98999999888</v>
          </cell>
        </row>
        <row r="101">
          <cell r="G101">
            <v>181841.07000000024</v>
          </cell>
        </row>
        <row r="102">
          <cell r="G102">
            <v>450236.85000000137</v>
          </cell>
        </row>
        <row r="103">
          <cell r="G103">
            <v>216566.19000000088</v>
          </cell>
        </row>
        <row r="104">
          <cell r="G104">
            <v>267823.90999999951</v>
          </cell>
        </row>
        <row r="105">
          <cell r="G105">
            <v>256291.77000000057</v>
          </cell>
        </row>
        <row r="106">
          <cell r="G106">
            <v>135898.47999999963</v>
          </cell>
        </row>
        <row r="107">
          <cell r="G107">
            <v>165983.55999999971</v>
          </cell>
        </row>
        <row r="108">
          <cell r="G108">
            <v>141992.41999999978</v>
          </cell>
        </row>
        <row r="109">
          <cell r="G109">
            <v>203646.08000000045</v>
          </cell>
        </row>
        <row r="110">
          <cell r="G110">
            <v>173212.58000000016</v>
          </cell>
        </row>
        <row r="111">
          <cell r="G111">
            <v>196221.67999999967</v>
          </cell>
        </row>
        <row r="112">
          <cell r="G112">
            <v>165968.95999999894</v>
          </cell>
        </row>
        <row r="113">
          <cell r="G113">
            <v>162145.37000000023</v>
          </cell>
        </row>
        <row r="114">
          <cell r="G114">
            <v>255002.35999999967</v>
          </cell>
        </row>
        <row r="115">
          <cell r="G115">
            <v>115301.56999999985</v>
          </cell>
        </row>
        <row r="116">
          <cell r="G116">
            <v>154828.6800000002</v>
          </cell>
        </row>
        <row r="117">
          <cell r="G117">
            <v>154547.89000000019</v>
          </cell>
        </row>
        <row r="118">
          <cell r="G118">
            <v>129640.50000000042</v>
          </cell>
        </row>
        <row r="119">
          <cell r="G119">
            <v>144709.46999999983</v>
          </cell>
        </row>
        <row r="120">
          <cell r="G120">
            <v>164971.30000000016</v>
          </cell>
        </row>
        <row r="121">
          <cell r="G121">
            <v>242561.709999999</v>
          </cell>
        </row>
        <row r="122">
          <cell r="G122">
            <v>258758.80999999921</v>
          </cell>
        </row>
        <row r="123">
          <cell r="G123">
            <v>203102.03000000081</v>
          </cell>
        </row>
        <row r="124">
          <cell r="G124">
            <v>242920.08000000173</v>
          </cell>
        </row>
        <row r="125">
          <cell r="G125">
            <v>142047.50999999978</v>
          </cell>
        </row>
        <row r="126">
          <cell r="G126">
            <v>137587.70000000016</v>
          </cell>
        </row>
        <row r="127">
          <cell r="G127">
            <v>159847.38999999966</v>
          </cell>
        </row>
        <row r="128">
          <cell r="G128">
            <v>119939.25000000016</v>
          </cell>
        </row>
        <row r="129">
          <cell r="G129">
            <v>5677.4631394139378</v>
          </cell>
        </row>
        <row r="130">
          <cell r="G130">
            <v>166979.10686058542</v>
          </cell>
        </row>
        <row r="131">
          <cell r="G131">
            <v>92591.969999999841</v>
          </cell>
        </row>
        <row r="132">
          <cell r="G132">
            <v>67717.459999999934</v>
          </cell>
        </row>
        <row r="133">
          <cell r="G133">
            <v>163019.97999999954</v>
          </cell>
        </row>
        <row r="134">
          <cell r="G134">
            <v>121819.67999999979</v>
          </cell>
        </row>
        <row r="135">
          <cell r="G135">
            <v>84889.740000000034</v>
          </cell>
        </row>
        <row r="136">
          <cell r="G136">
            <v>94484.059999999954</v>
          </cell>
        </row>
        <row r="137">
          <cell r="G137">
            <v>163842.38000000006</v>
          </cell>
        </row>
        <row r="138">
          <cell r="G138">
            <v>146540.37000000005</v>
          </cell>
        </row>
        <row r="139">
          <cell r="G139">
            <v>118335.45999999972</v>
          </cell>
        </row>
        <row r="140">
          <cell r="G140">
            <v>92947.220000000118</v>
          </cell>
        </row>
        <row r="141">
          <cell r="G141">
            <v>10114.848049223276</v>
          </cell>
        </row>
        <row r="142">
          <cell r="G142">
            <v>111105.40195077677</v>
          </cell>
        </row>
        <row r="143">
          <cell r="G143">
            <v>80244.160000000091</v>
          </cell>
        </row>
        <row r="144">
          <cell r="G144">
            <v>152743.4899999999</v>
          </cell>
        </row>
        <row r="145">
          <cell r="G145">
            <v>24795.312641321078</v>
          </cell>
        </row>
        <row r="146">
          <cell r="G146">
            <v>104191.31735867892</v>
          </cell>
        </row>
        <row r="147">
          <cell r="G147">
            <v>84043.050000000105</v>
          </cell>
        </row>
        <row r="148">
          <cell r="G148">
            <v>94939.709999999963</v>
          </cell>
        </row>
        <row r="149">
          <cell r="G149">
            <v>100387.75999999997</v>
          </cell>
        </row>
        <row r="150">
          <cell r="G150">
            <v>88738.08</v>
          </cell>
        </row>
        <row r="151">
          <cell r="G151">
            <v>64833.24000000002</v>
          </cell>
        </row>
        <row r="152">
          <cell r="G152">
            <v>104532.23000000029</v>
          </cell>
        </row>
        <row r="153">
          <cell r="G153">
            <v>2425.94</v>
          </cell>
        </row>
        <row r="154">
          <cell r="G154">
            <v>94519.05</v>
          </cell>
        </row>
        <row r="155">
          <cell r="G155">
            <v>70604.98000000004</v>
          </cell>
        </row>
        <row r="156">
          <cell r="G156">
            <v>107184.7000000001</v>
          </cell>
        </row>
        <row r="157">
          <cell r="G157">
            <v>70200.529999999955</v>
          </cell>
        </row>
        <row r="158">
          <cell r="G158">
            <v>52091.54000000003</v>
          </cell>
        </row>
        <row r="159">
          <cell r="G159">
            <v>104337.1</v>
          </cell>
        </row>
        <row r="160">
          <cell r="G160">
            <v>122749.42000000009</v>
          </cell>
        </row>
        <row r="161">
          <cell r="G161">
            <v>75217.430000000008</v>
          </cell>
        </row>
        <row r="162">
          <cell r="G162">
            <v>101696.19</v>
          </cell>
        </row>
        <row r="163">
          <cell r="G163">
            <v>69838.090000000069</v>
          </cell>
        </row>
        <row r="164">
          <cell r="G164">
            <v>111178.7399999997</v>
          </cell>
        </row>
        <row r="165">
          <cell r="G165">
            <v>34389.881510800114</v>
          </cell>
        </row>
        <row r="166">
          <cell r="G166">
            <v>59102.408489199821</v>
          </cell>
        </row>
        <row r="167">
          <cell r="G167">
            <v>98672.899999999805</v>
          </cell>
        </row>
        <row r="168">
          <cell r="G168">
            <v>94883.18000000008</v>
          </cell>
        </row>
        <row r="169">
          <cell r="G169">
            <v>134702.19000000026</v>
          </cell>
        </row>
        <row r="170">
          <cell r="G170">
            <v>121211.74000000033</v>
          </cell>
        </row>
        <row r="171">
          <cell r="G171">
            <v>77733.540000000037</v>
          </cell>
        </row>
        <row r="172">
          <cell r="G172">
            <v>92071.629999999917</v>
          </cell>
        </row>
        <row r="173">
          <cell r="G173">
            <v>83085.729999999967</v>
          </cell>
        </row>
        <row r="174">
          <cell r="G174">
            <v>128209.1499999997</v>
          </cell>
        </row>
        <row r="175">
          <cell r="G175">
            <v>67640.589999999982</v>
          </cell>
        </row>
        <row r="176">
          <cell r="G176">
            <v>53383.239999999962</v>
          </cell>
        </row>
        <row r="177">
          <cell r="G177">
            <v>47597.369999999981</v>
          </cell>
        </row>
        <row r="178">
          <cell r="G178">
            <v>88752.31000000007</v>
          </cell>
        </row>
        <row r="179">
          <cell r="G179">
            <v>63744.379999999932</v>
          </cell>
        </row>
        <row r="180">
          <cell r="G180">
            <v>45424.450000000026</v>
          </cell>
        </row>
        <row r="181">
          <cell r="G181">
            <v>96768.349999999933</v>
          </cell>
        </row>
        <row r="182">
          <cell r="G182">
            <v>62309.620000000075</v>
          </cell>
        </row>
        <row r="183">
          <cell r="G183">
            <v>53051.209999999875</v>
          </cell>
        </row>
        <row r="184">
          <cell r="G184">
            <v>90143.379999999932</v>
          </cell>
        </row>
        <row r="185">
          <cell r="G185">
            <v>95457.970000000147</v>
          </cell>
        </row>
        <row r="186">
          <cell r="G186">
            <v>97012.299999999785</v>
          </cell>
        </row>
        <row r="187">
          <cell r="G187">
            <v>87257.100000000108</v>
          </cell>
        </row>
        <row r="188">
          <cell r="G188">
            <v>24213.780000000006</v>
          </cell>
        </row>
        <row r="189">
          <cell r="G189">
            <v>64292.190000000024</v>
          </cell>
        </row>
        <row r="190">
          <cell r="G190">
            <v>99648.21999999987</v>
          </cell>
        </row>
        <row r="191">
          <cell r="G191">
            <v>87164.749999999884</v>
          </cell>
        </row>
        <row r="192">
          <cell r="G192">
            <v>97366.819999999992</v>
          </cell>
        </row>
        <row r="193">
          <cell r="G193">
            <v>91459.309999999794</v>
          </cell>
        </row>
        <row r="194">
          <cell r="G194">
            <v>142406.15472517884</v>
          </cell>
        </row>
        <row r="195">
          <cell r="G195">
            <v>2331.8652748207446</v>
          </cell>
        </row>
        <row r="196">
          <cell r="G196">
            <v>178527.54000000042</v>
          </cell>
        </row>
        <row r="197">
          <cell r="G197">
            <v>2550.0037969970394</v>
          </cell>
        </row>
        <row r="198">
          <cell r="G198">
            <v>144310.11620300307</v>
          </cell>
        </row>
        <row r="199">
          <cell r="G199">
            <v>74997.419999999925</v>
          </cell>
        </row>
        <row r="200">
          <cell r="G200">
            <v>89918.94000000009</v>
          </cell>
        </row>
        <row r="201">
          <cell r="G201">
            <v>171021.5500000008</v>
          </cell>
        </row>
        <row r="202">
          <cell r="G202">
            <v>181408.04000000088</v>
          </cell>
        </row>
        <row r="203">
          <cell r="G203">
            <v>124994.53999999985</v>
          </cell>
        </row>
        <row r="204">
          <cell r="G204">
            <v>81110.360000000015</v>
          </cell>
        </row>
        <row r="205">
          <cell r="G205">
            <v>64353.319999999956</v>
          </cell>
        </row>
        <row r="206">
          <cell r="G206">
            <v>85008.429999999484</v>
          </cell>
        </row>
        <row r="207">
          <cell r="G207">
            <v>152356.28000000026</v>
          </cell>
        </row>
        <row r="208">
          <cell r="G208">
            <v>76121.930000000022</v>
          </cell>
        </row>
        <row r="209">
          <cell r="G209">
            <v>115158.20000000029</v>
          </cell>
        </row>
        <row r="210">
          <cell r="G210">
            <v>84150.790000000139</v>
          </cell>
        </row>
        <row r="211">
          <cell r="G211">
            <v>83759.979999999981</v>
          </cell>
        </row>
        <row r="212">
          <cell r="G212">
            <v>119403.75999999988</v>
          </cell>
        </row>
        <row r="213">
          <cell r="G213">
            <v>111671.31999999993</v>
          </cell>
        </row>
        <row r="214">
          <cell r="G214">
            <v>80906.130000000034</v>
          </cell>
        </row>
        <row r="215">
          <cell r="G215">
            <v>165707.85000000033</v>
          </cell>
        </row>
        <row r="216">
          <cell r="G216">
            <v>110634.70999999985</v>
          </cell>
        </row>
        <row r="217">
          <cell r="G217">
            <v>122484.09999999999</v>
          </cell>
        </row>
        <row r="218">
          <cell r="G218">
            <v>109953.34000000014</v>
          </cell>
        </row>
        <row r="219">
          <cell r="G219">
            <v>78833.720000000161</v>
          </cell>
        </row>
        <row r="220">
          <cell r="G220">
            <v>91331.440000000162</v>
          </cell>
        </row>
        <row r="221">
          <cell r="G221">
            <v>116452.25999999975</v>
          </cell>
        </row>
        <row r="222">
          <cell r="G222">
            <v>178207.18999999992</v>
          </cell>
        </row>
        <row r="223">
          <cell r="G223">
            <v>88216.839999999909</v>
          </cell>
        </row>
        <row r="224">
          <cell r="G224">
            <v>114059.05</v>
          </cell>
        </row>
        <row r="225">
          <cell r="G225">
            <v>113082.25000000017</v>
          </cell>
        </row>
        <row r="226">
          <cell r="G226">
            <v>91073.340000000113</v>
          </cell>
        </row>
        <row r="227">
          <cell r="G227">
            <v>140809.14000000001</v>
          </cell>
        </row>
        <row r="228">
          <cell r="G228">
            <v>138111.76999999981</v>
          </cell>
        </row>
        <row r="229">
          <cell r="G229">
            <v>100117.81000000001</v>
          </cell>
        </row>
        <row r="230">
          <cell r="G230">
            <v>126515.00000000012</v>
          </cell>
        </row>
        <row r="231">
          <cell r="G231">
            <v>138684.83000000037</v>
          </cell>
        </row>
        <row r="232">
          <cell r="G232">
            <v>81063.920000000056</v>
          </cell>
        </row>
        <row r="233">
          <cell r="G233">
            <v>88563.330000000307</v>
          </cell>
        </row>
        <row r="234">
          <cell r="G234">
            <v>84957.830000000045</v>
          </cell>
        </row>
        <row r="235">
          <cell r="G235">
            <v>118176.42000000006</v>
          </cell>
        </row>
        <row r="236">
          <cell r="G236">
            <v>117606.02000000012</v>
          </cell>
        </row>
        <row r="237">
          <cell r="G237">
            <v>152214.7600000001</v>
          </cell>
        </row>
        <row r="238">
          <cell r="G238">
            <v>96693.549999999639</v>
          </cell>
        </row>
        <row r="239">
          <cell r="G239">
            <v>106695.4200000002</v>
          </cell>
        </row>
        <row r="240">
          <cell r="G240">
            <v>100873.66000000012</v>
          </cell>
        </row>
        <row r="241">
          <cell r="G241">
            <v>149709.26999999981</v>
          </cell>
        </row>
        <row r="242">
          <cell r="G242">
            <v>115065.68000000005</v>
          </cell>
        </row>
        <row r="243">
          <cell r="G243">
            <v>101142.39000000049</v>
          </cell>
        </row>
        <row r="244">
          <cell r="G244">
            <v>132779.94000000047</v>
          </cell>
        </row>
        <row r="245">
          <cell r="G245">
            <v>132265.95000000013</v>
          </cell>
        </row>
        <row r="246">
          <cell r="G246">
            <v>119221.85999999997</v>
          </cell>
        </row>
        <row r="247">
          <cell r="G247">
            <v>108298.58999999988</v>
          </cell>
        </row>
        <row r="248">
          <cell r="G248">
            <v>85152.769999999844</v>
          </cell>
        </row>
        <row r="249">
          <cell r="G249">
            <v>104518.62999999984</v>
          </cell>
        </row>
        <row r="250">
          <cell r="G250">
            <v>75338.820000000094</v>
          </cell>
        </row>
        <row r="251">
          <cell r="G251">
            <v>81178.949999999837</v>
          </cell>
        </row>
        <row r="252">
          <cell r="G252">
            <v>142304.49000000063</v>
          </cell>
        </row>
        <row r="253">
          <cell r="G253">
            <v>89615.070000000109</v>
          </cell>
        </row>
        <row r="254">
          <cell r="G254">
            <v>137222.81000000008</v>
          </cell>
        </row>
        <row r="255">
          <cell r="G255">
            <v>58505.489999999932</v>
          </cell>
        </row>
        <row r="256">
          <cell r="G256">
            <v>67262.100000000006</v>
          </cell>
        </row>
        <row r="257">
          <cell r="G257">
            <v>108942.02000000064</v>
          </cell>
        </row>
        <row r="258">
          <cell r="G258">
            <v>111260.12000000059</v>
          </cell>
        </row>
        <row r="259">
          <cell r="G259">
            <v>112453.94999999982</v>
          </cell>
        </row>
        <row r="260">
          <cell r="G260">
            <v>94574.00999999982</v>
          </cell>
        </row>
        <row r="261">
          <cell r="G261">
            <v>168019.36999999962</v>
          </cell>
        </row>
        <row r="262">
          <cell r="G262">
            <v>84031.579999999813</v>
          </cell>
        </row>
        <row r="263">
          <cell r="G263">
            <v>106437.53999999985</v>
          </cell>
        </row>
        <row r="264">
          <cell r="G264">
            <v>48908.429999999978</v>
          </cell>
        </row>
        <row r="265">
          <cell r="G265">
            <v>92268.490000000107</v>
          </cell>
        </row>
        <row r="266">
          <cell r="G266">
            <v>60229.910000000069</v>
          </cell>
        </row>
        <row r="267">
          <cell r="G267">
            <v>59871.770000000019</v>
          </cell>
        </row>
        <row r="268">
          <cell r="G268">
            <v>143212.93999999986</v>
          </cell>
        </row>
        <row r="269">
          <cell r="G269">
            <v>88342.089999999967</v>
          </cell>
        </row>
        <row r="270">
          <cell r="G270">
            <v>103890.00000000016</v>
          </cell>
        </row>
        <row r="271">
          <cell r="G271">
            <v>86256.46</v>
          </cell>
        </row>
        <row r="272">
          <cell r="G272">
            <v>131857.25999999992</v>
          </cell>
        </row>
        <row r="273">
          <cell r="G273">
            <v>90938.089999999807</v>
          </cell>
        </row>
        <row r="274">
          <cell r="G274">
            <v>128802.3199999998</v>
          </cell>
        </row>
        <row r="275">
          <cell r="G275">
            <v>124975.35000000005</v>
          </cell>
        </row>
        <row r="276">
          <cell r="G276">
            <v>98618.199999999822</v>
          </cell>
        </row>
        <row r="277">
          <cell r="G277">
            <v>143115.15000000008</v>
          </cell>
        </row>
        <row r="278">
          <cell r="G278">
            <v>102898.02</v>
          </cell>
        </row>
        <row r="279">
          <cell r="G279">
            <v>145127.50000000003</v>
          </cell>
        </row>
        <row r="280">
          <cell r="G280">
            <v>120991.98999999993</v>
          </cell>
        </row>
        <row r="281">
          <cell r="G281">
            <v>55619.829999999936</v>
          </cell>
        </row>
        <row r="282">
          <cell r="G282">
            <v>78957.95</v>
          </cell>
        </row>
        <row r="283">
          <cell r="G283">
            <v>86810.120000000097</v>
          </cell>
        </row>
        <row r="284">
          <cell r="G284">
            <v>92362.819999999847</v>
          </cell>
        </row>
        <row r="285">
          <cell r="G285">
            <v>217666.93999999992</v>
          </cell>
        </row>
        <row r="286">
          <cell r="G286">
            <v>91103.890000000072</v>
          </cell>
        </row>
        <row r="287">
          <cell r="G287">
            <v>76697.620000000155</v>
          </cell>
        </row>
        <row r="288">
          <cell r="G288">
            <v>32458.610000000015</v>
          </cell>
        </row>
        <row r="289">
          <cell r="G289">
            <v>26451.51</v>
          </cell>
        </row>
        <row r="290">
          <cell r="G290">
            <v>80992.390000000029</v>
          </cell>
        </row>
        <row r="291">
          <cell r="G291">
            <v>49353.010000000053</v>
          </cell>
        </row>
        <row r="292">
          <cell r="G292">
            <v>59406.170000000056</v>
          </cell>
        </row>
        <row r="293">
          <cell r="G293">
            <v>62446.760000000097</v>
          </cell>
        </row>
        <row r="294">
          <cell r="G294">
            <v>56475.000000000022</v>
          </cell>
        </row>
        <row r="295">
          <cell r="G295">
            <v>85427.950000000012</v>
          </cell>
        </row>
        <row r="296">
          <cell r="G296">
            <v>155256.23999999993</v>
          </cell>
        </row>
        <row r="297">
          <cell r="G297">
            <v>47339.600000000049</v>
          </cell>
        </row>
        <row r="298">
          <cell r="G298">
            <v>53919.620000000032</v>
          </cell>
        </row>
        <row r="299">
          <cell r="G299">
            <v>109572.27999999972</v>
          </cell>
        </row>
        <row r="300">
          <cell r="G300">
            <v>83830.070000000007</v>
          </cell>
        </row>
        <row r="301">
          <cell r="G301">
            <v>118080.96000000038</v>
          </cell>
        </row>
        <row r="302">
          <cell r="G302">
            <v>111725.77</v>
          </cell>
        </row>
        <row r="303">
          <cell r="G303">
            <v>112973.94000000013</v>
          </cell>
        </row>
        <row r="304">
          <cell r="G304">
            <v>113739.98000000007</v>
          </cell>
        </row>
        <row r="305">
          <cell r="G305">
            <v>100804.53000000023</v>
          </cell>
        </row>
        <row r="306">
          <cell r="G306">
            <v>114280.32000000001</v>
          </cell>
        </row>
        <row r="307">
          <cell r="G307">
            <v>112652.66999999963</v>
          </cell>
        </row>
        <row r="308">
          <cell r="G308">
            <v>140036.40000000014</v>
          </cell>
        </row>
        <row r="309">
          <cell r="G309">
            <v>150270.87000000037</v>
          </cell>
        </row>
        <row r="310">
          <cell r="G310">
            <v>19294.000276658669</v>
          </cell>
        </row>
        <row r="311">
          <cell r="G311">
            <v>110734.31972334131</v>
          </cell>
        </row>
        <row r="312">
          <cell r="G312">
            <v>4613.7348738315677</v>
          </cell>
        </row>
        <row r="313">
          <cell r="G313">
            <v>112765.47512616862</v>
          </cell>
        </row>
        <row r="314">
          <cell r="G314">
            <v>102315.42000000007</v>
          </cell>
        </row>
        <row r="315">
          <cell r="G315">
            <v>50350.93</v>
          </cell>
        </row>
        <row r="316">
          <cell r="G316">
            <v>60730.97999999996</v>
          </cell>
        </row>
        <row r="317">
          <cell r="G317">
            <v>41565.630000000041</v>
          </cell>
        </row>
        <row r="318">
          <cell r="G318">
            <v>95602.089999999938</v>
          </cell>
        </row>
        <row r="319">
          <cell r="G319">
            <v>43408.590000000026</v>
          </cell>
        </row>
        <row r="320">
          <cell r="G320">
            <v>109811.86000000004</v>
          </cell>
        </row>
        <row r="321">
          <cell r="G321">
            <v>114783.73999999989</v>
          </cell>
        </row>
        <row r="322">
          <cell r="G322">
            <v>159726.19999999981</v>
          </cell>
        </row>
        <row r="323">
          <cell r="G323">
            <v>109847.13000000022</v>
          </cell>
        </row>
        <row r="324">
          <cell r="G324">
            <v>35735.919999999976</v>
          </cell>
        </row>
        <row r="325">
          <cell r="G325">
            <v>95110.449999999677</v>
          </cell>
        </row>
        <row r="326">
          <cell r="G326">
            <v>109184.23999999985</v>
          </cell>
        </row>
        <row r="327">
          <cell r="G327">
            <v>99535.879999999874</v>
          </cell>
        </row>
        <row r="328">
          <cell r="G328">
            <v>125446.79000000001</v>
          </cell>
        </row>
        <row r="329">
          <cell r="G329">
            <v>105881.71000000008</v>
          </cell>
        </row>
        <row r="330">
          <cell r="G330">
            <v>126292.9200000001</v>
          </cell>
        </row>
        <row r="331">
          <cell r="G331">
            <v>87680.861573174989</v>
          </cell>
        </row>
        <row r="332">
          <cell r="G332">
            <v>8163.6884268250096</v>
          </cell>
        </row>
        <row r="333">
          <cell r="G333">
            <v>75862.709999999803</v>
          </cell>
        </row>
        <row r="334">
          <cell r="G334">
            <v>86801.049999999886</v>
          </cell>
        </row>
        <row r="335">
          <cell r="G335">
            <v>53673.709999999985</v>
          </cell>
        </row>
        <row r="336">
          <cell r="G336">
            <v>131010.62999999993</v>
          </cell>
        </row>
        <row r="337">
          <cell r="G337">
            <v>95658.14</v>
          </cell>
        </row>
        <row r="338">
          <cell r="G338">
            <v>102125.52000000022</v>
          </cell>
        </row>
        <row r="339">
          <cell r="G339">
            <v>128018.9799999997</v>
          </cell>
        </row>
        <row r="340">
          <cell r="G340">
            <v>120314.63</v>
          </cell>
        </row>
        <row r="341">
          <cell r="G341">
            <v>132289.96999999983</v>
          </cell>
        </row>
        <row r="342">
          <cell r="G342">
            <v>74296.150000000067</v>
          </cell>
        </row>
        <row r="343">
          <cell r="G343">
            <v>134371.18000000002</v>
          </cell>
        </row>
        <row r="344">
          <cell r="G344">
            <v>84252.889999999752</v>
          </cell>
        </row>
        <row r="345">
          <cell r="G345">
            <v>137561.06000000038</v>
          </cell>
        </row>
        <row r="346">
          <cell r="G346">
            <v>73393.23204089592</v>
          </cell>
        </row>
        <row r="347">
          <cell r="G347">
            <v>11417.467959104144</v>
          </cell>
        </row>
        <row r="348">
          <cell r="G348">
            <v>93232.09</v>
          </cell>
        </row>
        <row r="349">
          <cell r="G349">
            <v>82900.840000000215</v>
          </cell>
        </row>
        <row r="350">
          <cell r="G350">
            <v>82434.599999999889</v>
          </cell>
        </row>
        <row r="351">
          <cell r="G351">
            <v>119557.37000000034</v>
          </cell>
        </row>
        <row r="352">
          <cell r="G352">
            <v>93181.469999999943</v>
          </cell>
        </row>
        <row r="353">
          <cell r="G353">
            <v>62014.389999999919</v>
          </cell>
        </row>
        <row r="354">
          <cell r="G354">
            <v>123120.28000000038</v>
          </cell>
        </row>
        <row r="355">
          <cell r="G355">
            <v>94331.780000000072</v>
          </cell>
        </row>
        <row r="356">
          <cell r="G356">
            <v>121804.60000000033</v>
          </cell>
        </row>
        <row r="357">
          <cell r="G357">
            <v>143016.45000000086</v>
          </cell>
        </row>
        <row r="358">
          <cell r="G358">
            <v>61682.29999999993</v>
          </cell>
        </row>
        <row r="359">
          <cell r="G359">
            <v>152668.92999999973</v>
          </cell>
        </row>
        <row r="360">
          <cell r="G360">
            <v>114441.19000000016</v>
          </cell>
        </row>
        <row r="361">
          <cell r="G361">
            <v>107593.21000000006</v>
          </cell>
        </row>
        <row r="362">
          <cell r="G362">
            <v>131516.22000000018</v>
          </cell>
        </row>
        <row r="363">
          <cell r="G363">
            <v>132758.51000000015</v>
          </cell>
        </row>
        <row r="364">
          <cell r="G364">
            <v>104300.81999999995</v>
          </cell>
        </row>
        <row r="365">
          <cell r="G365">
            <v>75130.560000000056</v>
          </cell>
        </row>
        <row r="366">
          <cell r="G366">
            <v>131671.80000000037</v>
          </cell>
        </row>
        <row r="367">
          <cell r="G367">
            <v>112145.48000000001</v>
          </cell>
        </row>
        <row r="368">
          <cell r="G368">
            <v>128123.02999999996</v>
          </cell>
        </row>
        <row r="369">
          <cell r="G369">
            <v>93823.299999999901</v>
          </cell>
        </row>
        <row r="370">
          <cell r="G370">
            <v>75239.470000000161</v>
          </cell>
        </row>
        <row r="371">
          <cell r="G371">
            <v>79199.560000000114</v>
          </cell>
        </row>
        <row r="372">
          <cell r="G372">
            <v>94736.780000000013</v>
          </cell>
        </row>
        <row r="373">
          <cell r="G373">
            <v>117367.78999999992</v>
          </cell>
        </row>
        <row r="374">
          <cell r="G374">
            <v>99016.28000000013</v>
          </cell>
        </row>
        <row r="377">
          <cell r="G377">
            <v>91073.340000000113</v>
          </cell>
        </row>
        <row r="378">
          <cell r="G378">
            <v>140809.14000000001</v>
          </cell>
        </row>
        <row r="379">
          <cell r="G379">
            <v>138111.76999999981</v>
          </cell>
        </row>
        <row r="380">
          <cell r="G380">
            <v>100117.81000000001</v>
          </cell>
        </row>
        <row r="381">
          <cell r="G381">
            <v>126515.00000000012</v>
          </cell>
        </row>
        <row r="382">
          <cell r="G382">
            <v>138684.83000000037</v>
          </cell>
        </row>
        <row r="383">
          <cell r="G383">
            <v>81063.920000000056</v>
          </cell>
        </row>
        <row r="384">
          <cell r="G384">
            <v>88563.330000000307</v>
          </cell>
        </row>
        <row r="385">
          <cell r="G385">
            <v>84957.830000000045</v>
          </cell>
        </row>
        <row r="386">
          <cell r="G386">
            <v>118176.42000000006</v>
          </cell>
        </row>
        <row r="388">
          <cell r="G388">
            <v>140104.73999999859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NNDR1 Form"/>
      <sheetName val="Validation"/>
      <sheetName val="Supplementary Information"/>
      <sheetName val="Supplementary Validation"/>
      <sheetName val="Parameters"/>
      <sheetName val="DATA"/>
      <sheetName val="TierSplit"/>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Dropdown"/>
      <sheetName val="2014-15"/>
      <sheetName val="2015-16"/>
    </sheetNames>
    <sheetDataSet>
      <sheetData sheetId="0">
        <row r="4">
          <cell r="J4" t="str">
            <v>Total England</v>
          </cell>
        </row>
        <row r="6">
          <cell r="J6" t="str">
            <v>London Area</v>
          </cell>
        </row>
        <row r="7">
          <cell r="J7" t="str">
            <v>Metropolitan Areas</v>
          </cell>
        </row>
        <row r="8">
          <cell r="J8" t="str">
            <v>Shire Areas</v>
          </cell>
        </row>
        <row r="10">
          <cell r="J10" t="str">
            <v>Inner London Boroughs</v>
          </cell>
        </row>
        <row r="11">
          <cell r="J11" t="str">
            <v>Outer London Boroughs</v>
          </cell>
        </row>
        <row r="12">
          <cell r="J12" t="str">
            <v>London Boroughs</v>
          </cell>
        </row>
        <row r="13">
          <cell r="J13" t="str">
            <v>GLA</v>
          </cell>
        </row>
        <row r="15">
          <cell r="J15" t="str">
            <v>Metropolitan Districts</v>
          </cell>
        </row>
        <row r="16">
          <cell r="J16" t="str">
            <v>Metropolitan Fire Authorities</v>
          </cell>
        </row>
        <row r="18">
          <cell r="J18" t="str">
            <v>Shire Counties with Fire</v>
          </cell>
        </row>
        <row r="19">
          <cell r="J19" t="str">
            <v>Shire Counties without Fire</v>
          </cell>
        </row>
        <row r="20">
          <cell r="J20" t="str">
            <v>Shire Unitaries with Fire</v>
          </cell>
        </row>
        <row r="21">
          <cell r="J21" t="str">
            <v>Shire Unitaries without Fire</v>
          </cell>
        </row>
        <row r="22">
          <cell r="J22" t="str">
            <v>Shire Districts</v>
          </cell>
        </row>
        <row r="23">
          <cell r="J23" t="str">
            <v>Shire Fire Authorities</v>
          </cell>
        </row>
        <row r="25">
          <cell r="J25" t="str">
            <v>Adur</v>
          </cell>
        </row>
        <row r="26">
          <cell r="J26" t="str">
            <v>Allerdale</v>
          </cell>
        </row>
        <row r="27">
          <cell r="J27" t="str">
            <v>Amber Valley</v>
          </cell>
        </row>
        <row r="28">
          <cell r="J28" t="str">
            <v>Arun</v>
          </cell>
        </row>
        <row r="29">
          <cell r="J29" t="str">
            <v>Ashfield</v>
          </cell>
        </row>
        <row r="30">
          <cell r="J30" t="str">
            <v>Ashford</v>
          </cell>
        </row>
        <row r="31">
          <cell r="J31" t="str">
            <v>Avon Fire</v>
          </cell>
        </row>
        <row r="32">
          <cell r="J32" t="str">
            <v>Aylesbury Vale</v>
          </cell>
        </row>
        <row r="33">
          <cell r="J33" t="str">
            <v>Babergh</v>
          </cell>
        </row>
        <row r="34">
          <cell r="J34" t="str">
            <v>Barking and Dagenham</v>
          </cell>
        </row>
        <row r="35">
          <cell r="J35" t="str">
            <v>Barnet</v>
          </cell>
        </row>
        <row r="36">
          <cell r="J36" t="str">
            <v>Barnsley</v>
          </cell>
        </row>
        <row r="37">
          <cell r="J37" t="str">
            <v>Barrow-in-Furness</v>
          </cell>
        </row>
        <row r="38">
          <cell r="J38" t="str">
            <v>Basildon</v>
          </cell>
        </row>
        <row r="39">
          <cell r="J39" t="str">
            <v>Basingstoke and Deane</v>
          </cell>
        </row>
        <row r="40">
          <cell r="J40" t="str">
            <v>Bassetlaw</v>
          </cell>
        </row>
        <row r="41">
          <cell r="J41" t="str">
            <v>Bath &amp; North East Somerset</v>
          </cell>
        </row>
        <row r="42">
          <cell r="J42" t="str">
            <v>Bedford</v>
          </cell>
        </row>
        <row r="43">
          <cell r="J43" t="str">
            <v>Bedfordshire Fire</v>
          </cell>
        </row>
        <row r="44">
          <cell r="J44" t="str">
            <v>Berkshire Fire</v>
          </cell>
        </row>
        <row r="45">
          <cell r="J45" t="str">
            <v>Bexley</v>
          </cell>
        </row>
        <row r="46">
          <cell r="J46" t="str">
            <v>Birmingham</v>
          </cell>
        </row>
        <row r="47">
          <cell r="J47" t="str">
            <v>Blaby</v>
          </cell>
        </row>
        <row r="48">
          <cell r="J48" t="str">
            <v>Blackburn with Darwen</v>
          </cell>
        </row>
        <row r="49">
          <cell r="J49" t="str">
            <v>Blackpool</v>
          </cell>
        </row>
        <row r="50">
          <cell r="J50" t="str">
            <v>Bolsover</v>
          </cell>
        </row>
        <row r="51">
          <cell r="J51" t="str">
            <v>Bolton</v>
          </cell>
        </row>
        <row r="52">
          <cell r="J52" t="str">
            <v>Boston</v>
          </cell>
        </row>
        <row r="53">
          <cell r="J53" t="str">
            <v>Bournemouth</v>
          </cell>
        </row>
        <row r="54">
          <cell r="J54" t="str">
            <v>Bracknell Forest</v>
          </cell>
        </row>
        <row r="55">
          <cell r="J55" t="str">
            <v>Bradford</v>
          </cell>
        </row>
        <row r="56">
          <cell r="J56" t="str">
            <v>Braintree</v>
          </cell>
        </row>
        <row r="57">
          <cell r="J57" t="str">
            <v>Breckland</v>
          </cell>
        </row>
        <row r="58">
          <cell r="J58" t="str">
            <v>Brent</v>
          </cell>
        </row>
        <row r="59">
          <cell r="J59" t="str">
            <v>Brentwood</v>
          </cell>
        </row>
        <row r="60">
          <cell r="J60" t="str">
            <v>Brighton &amp; Hove</v>
          </cell>
        </row>
        <row r="61">
          <cell r="J61" t="str">
            <v>Bristol</v>
          </cell>
        </row>
        <row r="62">
          <cell r="J62" t="str">
            <v>Broadland</v>
          </cell>
        </row>
        <row r="63">
          <cell r="J63" t="str">
            <v>Bromley</v>
          </cell>
        </row>
        <row r="64">
          <cell r="J64" t="str">
            <v>Bromsgrove</v>
          </cell>
        </row>
        <row r="65">
          <cell r="J65" t="str">
            <v>Broxbourne</v>
          </cell>
        </row>
        <row r="66">
          <cell r="J66" t="str">
            <v>Broxtowe</v>
          </cell>
        </row>
        <row r="67">
          <cell r="J67" t="str">
            <v>Buckinghamshire</v>
          </cell>
        </row>
        <row r="68">
          <cell r="J68" t="str">
            <v>Buckinghamshire Fire</v>
          </cell>
        </row>
        <row r="69">
          <cell r="J69" t="str">
            <v>Burnley</v>
          </cell>
        </row>
        <row r="70">
          <cell r="J70" t="str">
            <v>Bury</v>
          </cell>
        </row>
        <row r="71">
          <cell r="J71" t="str">
            <v>Calderdale</v>
          </cell>
        </row>
        <row r="72">
          <cell r="J72" t="str">
            <v>Cambridge</v>
          </cell>
        </row>
        <row r="73">
          <cell r="J73" t="str">
            <v>Cambridgeshire</v>
          </cell>
        </row>
        <row r="74">
          <cell r="J74" t="str">
            <v>Cambridgeshire Fire</v>
          </cell>
        </row>
        <row r="75">
          <cell r="J75" t="str">
            <v>Camden</v>
          </cell>
        </row>
        <row r="76">
          <cell r="J76" t="str">
            <v>Cannock Chase</v>
          </cell>
        </row>
        <row r="77">
          <cell r="J77" t="str">
            <v>Canterbury</v>
          </cell>
        </row>
        <row r="78">
          <cell r="J78" t="str">
            <v>Carlisle</v>
          </cell>
        </row>
        <row r="79">
          <cell r="J79" t="str">
            <v>Castle Point</v>
          </cell>
        </row>
        <row r="80">
          <cell r="J80" t="str">
            <v>Central Bedfordshire</v>
          </cell>
        </row>
        <row r="81">
          <cell r="J81" t="str">
            <v>Charnwood</v>
          </cell>
        </row>
        <row r="82">
          <cell r="J82" t="str">
            <v>Chelmsford</v>
          </cell>
        </row>
        <row r="83">
          <cell r="J83" t="str">
            <v>Cheltenham</v>
          </cell>
        </row>
        <row r="84">
          <cell r="J84" t="str">
            <v>Cherwell</v>
          </cell>
        </row>
        <row r="85">
          <cell r="J85" t="str">
            <v>Cheshire East</v>
          </cell>
        </row>
        <row r="86">
          <cell r="J86" t="str">
            <v>Cheshire Fire</v>
          </cell>
        </row>
        <row r="87">
          <cell r="J87" t="str">
            <v>Cheshire West and Chester</v>
          </cell>
        </row>
        <row r="88">
          <cell r="J88" t="str">
            <v>Chesterfield</v>
          </cell>
        </row>
        <row r="89">
          <cell r="J89" t="str">
            <v>Chichester</v>
          </cell>
        </row>
        <row r="90">
          <cell r="J90" t="str">
            <v>Chiltern</v>
          </cell>
        </row>
        <row r="91">
          <cell r="J91" t="str">
            <v>Chorley</v>
          </cell>
        </row>
        <row r="92">
          <cell r="J92" t="str">
            <v>Christchurch</v>
          </cell>
        </row>
        <row r="93">
          <cell r="J93" t="str">
            <v>City of London - non-police</v>
          </cell>
        </row>
        <row r="94">
          <cell r="J94" t="str">
            <v>Cleveland Fire</v>
          </cell>
        </row>
        <row r="95">
          <cell r="J95" t="str">
            <v>Colchester</v>
          </cell>
        </row>
        <row r="96">
          <cell r="J96" t="str">
            <v>Copeland</v>
          </cell>
        </row>
        <row r="97">
          <cell r="J97" t="str">
            <v>Corby</v>
          </cell>
        </row>
        <row r="98">
          <cell r="J98" t="str">
            <v>Cornwall</v>
          </cell>
        </row>
        <row r="99">
          <cell r="J99" t="str">
            <v>Cotswold</v>
          </cell>
        </row>
        <row r="100">
          <cell r="J100" t="str">
            <v>Coventry</v>
          </cell>
        </row>
        <row r="101">
          <cell r="J101" t="str">
            <v>Craven</v>
          </cell>
        </row>
        <row r="102">
          <cell r="J102" t="str">
            <v>Crawley</v>
          </cell>
        </row>
        <row r="103">
          <cell r="J103" t="str">
            <v>Croydon</v>
          </cell>
        </row>
        <row r="104">
          <cell r="J104" t="str">
            <v>Cumbria</v>
          </cell>
        </row>
        <row r="105">
          <cell r="J105" t="str">
            <v>Dacorum</v>
          </cell>
        </row>
        <row r="106">
          <cell r="J106" t="str">
            <v>Darlington</v>
          </cell>
        </row>
        <row r="107">
          <cell r="J107" t="str">
            <v>Dartford</v>
          </cell>
        </row>
        <row r="108">
          <cell r="J108" t="str">
            <v>Daventry</v>
          </cell>
        </row>
        <row r="109">
          <cell r="J109" t="str">
            <v>Derby</v>
          </cell>
        </row>
        <row r="110">
          <cell r="J110" t="str">
            <v>Derbyshire</v>
          </cell>
        </row>
        <row r="111">
          <cell r="J111" t="str">
            <v>Derbyshire Dales</v>
          </cell>
        </row>
        <row r="112">
          <cell r="J112" t="str">
            <v>Derbyshire Fire</v>
          </cell>
        </row>
        <row r="113">
          <cell r="J113" t="str">
            <v>Devon</v>
          </cell>
        </row>
        <row r="114">
          <cell r="J114" t="str">
            <v>Devon &amp; Somerset Fire</v>
          </cell>
        </row>
        <row r="115">
          <cell r="J115" t="str">
            <v>Doncaster</v>
          </cell>
        </row>
        <row r="116">
          <cell r="J116" t="str">
            <v>Dorset</v>
          </cell>
        </row>
        <row r="117">
          <cell r="J117" t="str">
            <v>Dorset Fire</v>
          </cell>
        </row>
        <row r="118">
          <cell r="J118" t="str">
            <v>Dover</v>
          </cell>
        </row>
        <row r="119">
          <cell r="J119" t="str">
            <v>Dudley</v>
          </cell>
        </row>
        <row r="120">
          <cell r="J120" t="str">
            <v>Durham</v>
          </cell>
        </row>
        <row r="121">
          <cell r="J121" t="str">
            <v>Durham Fire</v>
          </cell>
        </row>
        <row r="122">
          <cell r="J122" t="str">
            <v>Ealing</v>
          </cell>
        </row>
        <row r="123">
          <cell r="J123" t="str">
            <v>East Cambridgeshire</v>
          </cell>
        </row>
        <row r="124">
          <cell r="J124" t="str">
            <v>East Devon</v>
          </cell>
        </row>
        <row r="125">
          <cell r="J125" t="str">
            <v>East Dorset</v>
          </cell>
        </row>
        <row r="126">
          <cell r="J126" t="str">
            <v>East Hampshire</v>
          </cell>
        </row>
        <row r="127">
          <cell r="J127" t="str">
            <v>East Hertfordshire</v>
          </cell>
        </row>
        <row r="128">
          <cell r="J128" t="str">
            <v>East Lindsey</v>
          </cell>
        </row>
        <row r="129">
          <cell r="J129" t="str">
            <v>East Northamptonshire</v>
          </cell>
        </row>
        <row r="130">
          <cell r="J130" t="str">
            <v>East Riding of Yorkshire</v>
          </cell>
        </row>
        <row r="131">
          <cell r="J131" t="str">
            <v>East Staffordshire</v>
          </cell>
        </row>
        <row r="132">
          <cell r="J132" t="str">
            <v>East Sussex</v>
          </cell>
        </row>
        <row r="133">
          <cell r="J133" t="str">
            <v>East Sussex Fire</v>
          </cell>
        </row>
        <row r="134">
          <cell r="J134" t="str">
            <v>Eastbourne</v>
          </cell>
        </row>
        <row r="135">
          <cell r="J135" t="str">
            <v>Eastleigh</v>
          </cell>
        </row>
        <row r="136">
          <cell r="J136" t="str">
            <v>Eden</v>
          </cell>
        </row>
        <row r="137">
          <cell r="J137" t="str">
            <v>Elmbridge</v>
          </cell>
        </row>
        <row r="138">
          <cell r="J138" t="str">
            <v>Enfield</v>
          </cell>
        </row>
        <row r="139">
          <cell r="J139" t="str">
            <v>Epping Forest</v>
          </cell>
        </row>
        <row r="140">
          <cell r="J140" t="str">
            <v>Epsom and Ewell</v>
          </cell>
        </row>
        <row r="141">
          <cell r="J141" t="str">
            <v>Erewash</v>
          </cell>
        </row>
        <row r="142">
          <cell r="J142" t="str">
            <v>Essex</v>
          </cell>
        </row>
        <row r="143">
          <cell r="J143" t="str">
            <v>Essex Fire</v>
          </cell>
        </row>
        <row r="144">
          <cell r="J144" t="str">
            <v>Exeter</v>
          </cell>
        </row>
        <row r="145">
          <cell r="J145" t="str">
            <v>Fareham</v>
          </cell>
        </row>
        <row r="146">
          <cell r="J146" t="str">
            <v>Fenland</v>
          </cell>
        </row>
        <row r="147">
          <cell r="J147" t="str">
            <v>Forest Heath</v>
          </cell>
        </row>
        <row r="148">
          <cell r="J148" t="str">
            <v>Forest of Dean</v>
          </cell>
        </row>
        <row r="149">
          <cell r="J149" t="str">
            <v>Fylde</v>
          </cell>
        </row>
        <row r="150">
          <cell r="J150" t="str">
            <v>Gateshead</v>
          </cell>
        </row>
        <row r="151">
          <cell r="J151" t="str">
            <v>Gedling</v>
          </cell>
        </row>
        <row r="152">
          <cell r="J152" t="str">
            <v>GLA - fire</v>
          </cell>
        </row>
        <row r="153">
          <cell r="J153" t="str">
            <v>GLA - mayor and misc</v>
          </cell>
        </row>
        <row r="154">
          <cell r="J154" t="str">
            <v>Gloucester</v>
          </cell>
        </row>
        <row r="155">
          <cell r="J155" t="str">
            <v>Gloucestershire</v>
          </cell>
        </row>
        <row r="156">
          <cell r="J156" t="str">
            <v>Gosport</v>
          </cell>
        </row>
        <row r="157">
          <cell r="J157" t="str">
            <v>Gravesham</v>
          </cell>
        </row>
        <row r="158">
          <cell r="J158" t="str">
            <v>Great Yarmouth</v>
          </cell>
        </row>
        <row r="159">
          <cell r="J159" t="str">
            <v>Greater Manchester Fire</v>
          </cell>
        </row>
        <row r="160">
          <cell r="J160" t="str">
            <v>Greenwich</v>
          </cell>
        </row>
        <row r="161">
          <cell r="J161" t="str">
            <v>Guildford</v>
          </cell>
        </row>
        <row r="162">
          <cell r="J162" t="str">
            <v>Hackney</v>
          </cell>
        </row>
        <row r="163">
          <cell r="J163" t="str">
            <v>Halton</v>
          </cell>
        </row>
        <row r="164">
          <cell r="J164" t="str">
            <v>Hambleton</v>
          </cell>
        </row>
        <row r="165">
          <cell r="J165" t="str">
            <v>Hammersmith and Fulham</v>
          </cell>
        </row>
        <row r="166">
          <cell r="J166" t="str">
            <v>Hampshire</v>
          </cell>
        </row>
        <row r="167">
          <cell r="J167" t="str">
            <v>Hampshire Fire</v>
          </cell>
        </row>
        <row r="168">
          <cell r="J168" t="str">
            <v>Harborough</v>
          </cell>
        </row>
        <row r="169">
          <cell r="J169" t="str">
            <v>Haringey</v>
          </cell>
        </row>
        <row r="170">
          <cell r="J170" t="str">
            <v>Harlow</v>
          </cell>
        </row>
        <row r="171">
          <cell r="J171" t="str">
            <v>Harrogate</v>
          </cell>
        </row>
        <row r="172">
          <cell r="J172" t="str">
            <v>Harrow</v>
          </cell>
        </row>
        <row r="173">
          <cell r="J173" t="str">
            <v>Hart</v>
          </cell>
        </row>
        <row r="174">
          <cell r="J174" t="str">
            <v>Hartlepool</v>
          </cell>
        </row>
        <row r="175">
          <cell r="J175" t="str">
            <v>Hastings</v>
          </cell>
        </row>
        <row r="176">
          <cell r="J176" t="str">
            <v>Havant</v>
          </cell>
        </row>
        <row r="177">
          <cell r="J177" t="str">
            <v>Havering</v>
          </cell>
        </row>
        <row r="178">
          <cell r="J178" t="str">
            <v>Hereford and Worcester Fire</v>
          </cell>
        </row>
        <row r="179">
          <cell r="J179" t="str">
            <v>Herefordshire</v>
          </cell>
        </row>
        <row r="180">
          <cell r="J180" t="str">
            <v>Hertfordshire</v>
          </cell>
        </row>
        <row r="181">
          <cell r="J181" t="str">
            <v>Hertsmere</v>
          </cell>
        </row>
        <row r="182">
          <cell r="J182" t="str">
            <v>High Peak</v>
          </cell>
        </row>
        <row r="183">
          <cell r="J183" t="str">
            <v>Hillingdon</v>
          </cell>
        </row>
        <row r="184">
          <cell r="J184" t="str">
            <v>Hinckley and Bosworth</v>
          </cell>
        </row>
        <row r="185">
          <cell r="J185" t="str">
            <v>Horsham</v>
          </cell>
        </row>
        <row r="186">
          <cell r="J186" t="str">
            <v>Hounslow</v>
          </cell>
        </row>
        <row r="187">
          <cell r="J187" t="str">
            <v>Humberside Fire</v>
          </cell>
        </row>
        <row r="188">
          <cell r="J188" t="str">
            <v>Huntingdonshire</v>
          </cell>
        </row>
        <row r="189">
          <cell r="J189" t="str">
            <v>Hyndburn</v>
          </cell>
        </row>
        <row r="190">
          <cell r="J190" t="str">
            <v>Ipswich</v>
          </cell>
        </row>
        <row r="191">
          <cell r="J191" t="str">
            <v>Isle of Wight</v>
          </cell>
        </row>
        <row r="192">
          <cell r="J192" t="str">
            <v>Isles of Scilly</v>
          </cell>
        </row>
        <row r="193">
          <cell r="J193" t="str">
            <v>Islington</v>
          </cell>
        </row>
        <row r="194">
          <cell r="J194" t="str">
            <v>Kensington and Chelsea</v>
          </cell>
        </row>
        <row r="195">
          <cell r="J195" t="str">
            <v>Kent</v>
          </cell>
        </row>
        <row r="196">
          <cell r="J196" t="str">
            <v>Kent Fire</v>
          </cell>
        </row>
        <row r="197">
          <cell r="J197" t="str">
            <v>Kettering</v>
          </cell>
        </row>
        <row r="198">
          <cell r="J198" t="str">
            <v>Kings Lynn and West Norfolk</v>
          </cell>
        </row>
        <row r="199">
          <cell r="J199" t="str">
            <v>Kingston upon Hull</v>
          </cell>
        </row>
        <row r="200">
          <cell r="J200" t="str">
            <v>Kingston upon Thames</v>
          </cell>
        </row>
        <row r="201">
          <cell r="J201" t="str">
            <v>Kirklees</v>
          </cell>
        </row>
        <row r="202">
          <cell r="J202" t="str">
            <v>Knowsley</v>
          </cell>
        </row>
        <row r="203">
          <cell r="J203" t="str">
            <v>Lambeth</v>
          </cell>
        </row>
        <row r="204">
          <cell r="J204" t="str">
            <v>Lancashire</v>
          </cell>
        </row>
        <row r="205">
          <cell r="J205" t="str">
            <v>Lancashire Fire</v>
          </cell>
        </row>
        <row r="206">
          <cell r="J206" t="str">
            <v>Lancaster</v>
          </cell>
        </row>
        <row r="207">
          <cell r="J207" t="str">
            <v>Leeds</v>
          </cell>
        </row>
        <row r="208">
          <cell r="J208" t="str">
            <v>Leicester</v>
          </cell>
        </row>
        <row r="209">
          <cell r="J209" t="str">
            <v>Leicestershire</v>
          </cell>
        </row>
        <row r="210">
          <cell r="J210" t="str">
            <v>Leicestershire Fire</v>
          </cell>
        </row>
        <row r="211">
          <cell r="J211" t="str">
            <v>Lewes</v>
          </cell>
        </row>
        <row r="212">
          <cell r="J212" t="str">
            <v>Lewisham</v>
          </cell>
        </row>
        <row r="213">
          <cell r="J213" t="str">
            <v>Lichfield</v>
          </cell>
        </row>
        <row r="214">
          <cell r="J214" t="str">
            <v>Lincoln</v>
          </cell>
        </row>
        <row r="215">
          <cell r="J215" t="str">
            <v>Lincolnshire</v>
          </cell>
        </row>
        <row r="216">
          <cell r="J216" t="str">
            <v>Liverpool</v>
          </cell>
        </row>
        <row r="217">
          <cell r="J217" t="str">
            <v>Luton</v>
          </cell>
        </row>
        <row r="218">
          <cell r="J218" t="str">
            <v>Maidstone</v>
          </cell>
        </row>
        <row r="219">
          <cell r="J219" t="str">
            <v>Maldon</v>
          </cell>
        </row>
        <row r="220">
          <cell r="J220" t="str">
            <v>Malvern Hills</v>
          </cell>
        </row>
        <row r="221">
          <cell r="J221" t="str">
            <v>Manchester</v>
          </cell>
        </row>
        <row r="222">
          <cell r="J222" t="str">
            <v>Mansfield</v>
          </cell>
        </row>
        <row r="223">
          <cell r="J223" t="str">
            <v>Medway</v>
          </cell>
        </row>
        <row r="224">
          <cell r="J224" t="str">
            <v>Melton</v>
          </cell>
        </row>
        <row r="225">
          <cell r="J225" t="str">
            <v>Mendip</v>
          </cell>
        </row>
        <row r="226">
          <cell r="J226" t="str">
            <v>Merseyside Fire</v>
          </cell>
        </row>
        <row r="227">
          <cell r="J227" t="str">
            <v>Merton</v>
          </cell>
        </row>
        <row r="228">
          <cell r="J228" t="str">
            <v>Mid Devon</v>
          </cell>
        </row>
        <row r="229">
          <cell r="J229" t="str">
            <v>Mid Suffolk</v>
          </cell>
        </row>
        <row r="230">
          <cell r="J230" t="str">
            <v>Mid Sussex</v>
          </cell>
        </row>
        <row r="231">
          <cell r="J231" t="str">
            <v>Middlesbrough</v>
          </cell>
        </row>
        <row r="232">
          <cell r="J232" t="str">
            <v>Milton Keynes</v>
          </cell>
        </row>
        <row r="233">
          <cell r="J233" t="str">
            <v>Mole Valley</v>
          </cell>
        </row>
        <row r="234">
          <cell r="J234" t="str">
            <v>New Forest</v>
          </cell>
        </row>
        <row r="235">
          <cell r="J235" t="str">
            <v>Newark and Sherwood</v>
          </cell>
        </row>
        <row r="236">
          <cell r="J236" t="str">
            <v>Newcastle upon Tyne</v>
          </cell>
        </row>
        <row r="237">
          <cell r="J237" t="str">
            <v>Newcastle-under-Lyme</v>
          </cell>
        </row>
        <row r="238">
          <cell r="J238" t="str">
            <v>Newham</v>
          </cell>
        </row>
        <row r="239">
          <cell r="J239" t="str">
            <v>Norfolk</v>
          </cell>
        </row>
        <row r="240">
          <cell r="J240" t="str">
            <v>North Devon</v>
          </cell>
        </row>
        <row r="241">
          <cell r="J241" t="str">
            <v>North Dorset</v>
          </cell>
        </row>
        <row r="242">
          <cell r="J242" t="str">
            <v>North East Derbyshire</v>
          </cell>
        </row>
        <row r="243">
          <cell r="J243" t="str">
            <v>North East Lincolnshire</v>
          </cell>
        </row>
        <row r="244">
          <cell r="J244" t="str">
            <v>North Hertfordshire</v>
          </cell>
        </row>
        <row r="245">
          <cell r="J245" t="str">
            <v>North Kesteven</v>
          </cell>
        </row>
        <row r="246">
          <cell r="J246" t="str">
            <v>North Lincolnshire</v>
          </cell>
        </row>
        <row r="247">
          <cell r="J247" t="str">
            <v>North Norfolk</v>
          </cell>
        </row>
        <row r="248">
          <cell r="J248" t="str">
            <v>North Somerset</v>
          </cell>
        </row>
        <row r="249">
          <cell r="J249" t="str">
            <v>North Tyneside</v>
          </cell>
        </row>
        <row r="250">
          <cell r="J250" t="str">
            <v>North Warwickshire</v>
          </cell>
        </row>
        <row r="251">
          <cell r="J251" t="str">
            <v>North West Leicestershire</v>
          </cell>
        </row>
        <row r="252">
          <cell r="J252" t="str">
            <v>North Yorkshire</v>
          </cell>
        </row>
        <row r="253">
          <cell r="J253" t="str">
            <v>North Yorkshire Fire</v>
          </cell>
        </row>
        <row r="254">
          <cell r="J254" t="str">
            <v>Northampton</v>
          </cell>
        </row>
        <row r="255">
          <cell r="J255" t="str">
            <v>Northamptonshire</v>
          </cell>
        </row>
        <row r="256">
          <cell r="J256" t="str">
            <v>Northumberland</v>
          </cell>
        </row>
        <row r="257">
          <cell r="J257" t="str">
            <v>Norwich</v>
          </cell>
        </row>
        <row r="258">
          <cell r="J258" t="str">
            <v>Nottingham</v>
          </cell>
        </row>
        <row r="259">
          <cell r="J259" t="str">
            <v>Nottinghamshire</v>
          </cell>
        </row>
        <row r="260">
          <cell r="J260" t="str">
            <v>Nottinghamshire Fire</v>
          </cell>
        </row>
        <row r="261">
          <cell r="J261" t="str">
            <v>Nuneaton and Bedworth</v>
          </cell>
        </row>
        <row r="262">
          <cell r="J262" t="str">
            <v>Oadby and Wigston</v>
          </cell>
        </row>
        <row r="263">
          <cell r="J263" t="str">
            <v>Oldham</v>
          </cell>
        </row>
        <row r="264">
          <cell r="J264" t="str">
            <v>Oxford</v>
          </cell>
        </row>
        <row r="265">
          <cell r="J265" t="str">
            <v>Oxfordshire</v>
          </cell>
        </row>
        <row r="266">
          <cell r="J266" t="str">
            <v>Pendle</v>
          </cell>
        </row>
        <row r="267">
          <cell r="J267" t="str">
            <v>Peterborough</v>
          </cell>
        </row>
        <row r="268">
          <cell r="J268" t="str">
            <v>Plymouth</v>
          </cell>
        </row>
        <row r="269">
          <cell r="J269" t="str">
            <v>Poole</v>
          </cell>
        </row>
        <row r="270">
          <cell r="J270" t="str">
            <v>Portsmouth</v>
          </cell>
        </row>
        <row r="271">
          <cell r="J271" t="str">
            <v>Preston</v>
          </cell>
        </row>
        <row r="272">
          <cell r="J272" t="str">
            <v>Purbeck</v>
          </cell>
        </row>
        <row r="273">
          <cell r="J273" t="str">
            <v>Reading</v>
          </cell>
        </row>
        <row r="274">
          <cell r="J274" t="str">
            <v>Redbridge</v>
          </cell>
        </row>
        <row r="275">
          <cell r="J275" t="str">
            <v>Redcar and Cleveland</v>
          </cell>
        </row>
        <row r="276">
          <cell r="J276" t="str">
            <v>Redditch</v>
          </cell>
        </row>
        <row r="277">
          <cell r="J277" t="str">
            <v>Reigate and Banstead</v>
          </cell>
        </row>
        <row r="278">
          <cell r="J278" t="str">
            <v>Ribble Valley</v>
          </cell>
        </row>
        <row r="279">
          <cell r="J279" t="str">
            <v>Richmond upon Thames</v>
          </cell>
        </row>
        <row r="280">
          <cell r="J280" t="str">
            <v>Richmondshire</v>
          </cell>
        </row>
        <row r="281">
          <cell r="J281" t="str">
            <v>Rochdale</v>
          </cell>
        </row>
        <row r="282">
          <cell r="J282" t="str">
            <v>Rochford</v>
          </cell>
        </row>
        <row r="283">
          <cell r="J283" t="str">
            <v>Rossendale</v>
          </cell>
        </row>
        <row r="284">
          <cell r="J284" t="str">
            <v>Rother</v>
          </cell>
        </row>
        <row r="285">
          <cell r="J285" t="str">
            <v>Rotherham</v>
          </cell>
        </row>
        <row r="286">
          <cell r="J286" t="str">
            <v>Rugby</v>
          </cell>
        </row>
        <row r="287">
          <cell r="J287" t="str">
            <v>Runnymede</v>
          </cell>
        </row>
        <row r="288">
          <cell r="J288" t="str">
            <v>Rushcliffe</v>
          </cell>
        </row>
        <row r="289">
          <cell r="J289" t="str">
            <v>Rushmoor</v>
          </cell>
        </row>
        <row r="290">
          <cell r="J290" t="str">
            <v>Rutland</v>
          </cell>
        </row>
        <row r="291">
          <cell r="J291" t="str">
            <v>Ryedale</v>
          </cell>
        </row>
        <row r="292">
          <cell r="J292" t="str">
            <v>Salford</v>
          </cell>
        </row>
        <row r="293">
          <cell r="J293" t="str">
            <v>Sandwell</v>
          </cell>
        </row>
        <row r="294">
          <cell r="J294" t="str">
            <v>Scarborough</v>
          </cell>
        </row>
        <row r="295">
          <cell r="J295" t="str">
            <v>Sedgemoor</v>
          </cell>
        </row>
        <row r="296">
          <cell r="J296" t="str">
            <v>Sefton</v>
          </cell>
        </row>
        <row r="297">
          <cell r="J297" t="str">
            <v>Selby</v>
          </cell>
        </row>
        <row r="298">
          <cell r="J298" t="str">
            <v>Sevenoaks</v>
          </cell>
        </row>
        <row r="299">
          <cell r="J299" t="str">
            <v>Sheffield</v>
          </cell>
        </row>
        <row r="300">
          <cell r="J300" t="str">
            <v>Shepway</v>
          </cell>
        </row>
        <row r="301">
          <cell r="J301" t="str">
            <v>Shropshire</v>
          </cell>
        </row>
        <row r="302">
          <cell r="J302" t="str">
            <v>Shropshire Fire</v>
          </cell>
        </row>
        <row r="303">
          <cell r="J303" t="str">
            <v>Slough</v>
          </cell>
        </row>
        <row r="304">
          <cell r="J304" t="str">
            <v>Solihull</v>
          </cell>
        </row>
        <row r="305">
          <cell r="J305" t="str">
            <v>Somerset</v>
          </cell>
        </row>
        <row r="306">
          <cell r="J306" t="str">
            <v>South Bucks</v>
          </cell>
        </row>
        <row r="307">
          <cell r="J307" t="str">
            <v>South Cambridgeshire</v>
          </cell>
        </row>
        <row r="308">
          <cell r="J308" t="str">
            <v>South Derbyshire</v>
          </cell>
        </row>
        <row r="309">
          <cell r="J309" t="str">
            <v>South Gloucestershire</v>
          </cell>
        </row>
        <row r="310">
          <cell r="J310" t="str">
            <v>South Hams</v>
          </cell>
        </row>
        <row r="311">
          <cell r="J311" t="str">
            <v>South Holland</v>
          </cell>
        </row>
        <row r="312">
          <cell r="J312" t="str">
            <v>South Kesteven</v>
          </cell>
        </row>
        <row r="313">
          <cell r="J313" t="str">
            <v>South Lakeland</v>
          </cell>
        </row>
        <row r="314">
          <cell r="J314" t="str">
            <v>South Norfolk</v>
          </cell>
        </row>
        <row r="315">
          <cell r="J315" t="str">
            <v>South Northamptonshire</v>
          </cell>
        </row>
        <row r="316">
          <cell r="J316" t="str">
            <v>South Oxfordshire</v>
          </cell>
        </row>
        <row r="317">
          <cell r="J317" t="str">
            <v>South Ribble</v>
          </cell>
        </row>
        <row r="318">
          <cell r="J318" t="str">
            <v>South Somerset</v>
          </cell>
        </row>
        <row r="319">
          <cell r="J319" t="str">
            <v>South Staffordshire</v>
          </cell>
        </row>
        <row r="320">
          <cell r="J320" t="str">
            <v>South Tyneside</v>
          </cell>
        </row>
        <row r="321">
          <cell r="J321" t="str">
            <v>South Yorkshire Fire</v>
          </cell>
        </row>
        <row r="322">
          <cell r="J322" t="str">
            <v>Southampton</v>
          </cell>
        </row>
        <row r="323">
          <cell r="J323" t="str">
            <v>Southend-on-Sea</v>
          </cell>
        </row>
        <row r="324">
          <cell r="J324" t="str">
            <v>Southwark</v>
          </cell>
        </row>
        <row r="325">
          <cell r="J325" t="str">
            <v>Spelthorne</v>
          </cell>
        </row>
        <row r="326">
          <cell r="J326" t="str">
            <v>St Albans</v>
          </cell>
        </row>
        <row r="327">
          <cell r="J327" t="str">
            <v>St Edmundsbury</v>
          </cell>
        </row>
        <row r="328">
          <cell r="J328" t="str">
            <v>St Helens</v>
          </cell>
        </row>
        <row r="329">
          <cell r="J329" t="str">
            <v>Stafford</v>
          </cell>
        </row>
        <row r="330">
          <cell r="J330" t="str">
            <v>Staffordshire</v>
          </cell>
        </row>
        <row r="331">
          <cell r="J331" t="str">
            <v>Staffordshire Fire</v>
          </cell>
        </row>
        <row r="332">
          <cell r="J332" t="str">
            <v>Staffordshire Moorlands</v>
          </cell>
        </row>
        <row r="333">
          <cell r="J333" t="str">
            <v>Stevenage</v>
          </cell>
        </row>
        <row r="334">
          <cell r="J334" t="str">
            <v>Stockport</v>
          </cell>
        </row>
        <row r="335">
          <cell r="J335" t="str">
            <v>Stockton-on-Tees</v>
          </cell>
        </row>
        <row r="336">
          <cell r="J336" t="str">
            <v>Stoke-on-Trent</v>
          </cell>
        </row>
        <row r="337">
          <cell r="J337" t="str">
            <v>Stratford-on-Avon</v>
          </cell>
        </row>
        <row r="338">
          <cell r="J338" t="str">
            <v>Stroud</v>
          </cell>
        </row>
        <row r="339">
          <cell r="J339" t="str">
            <v>Suffolk</v>
          </cell>
        </row>
        <row r="340">
          <cell r="J340" t="str">
            <v>Suffolk Coastal</v>
          </cell>
        </row>
        <row r="341">
          <cell r="J341" t="str">
            <v>Sunderland</v>
          </cell>
        </row>
        <row r="342">
          <cell r="J342" t="str">
            <v>Surrey</v>
          </cell>
        </row>
        <row r="343">
          <cell r="J343" t="str">
            <v>Surrey Heath</v>
          </cell>
        </row>
        <row r="344">
          <cell r="J344" t="str">
            <v>Sutton</v>
          </cell>
        </row>
        <row r="345">
          <cell r="J345" t="str">
            <v>Swale</v>
          </cell>
        </row>
        <row r="346">
          <cell r="J346" t="str">
            <v>Swindon</v>
          </cell>
        </row>
        <row r="347">
          <cell r="J347" t="str">
            <v>Tameside</v>
          </cell>
        </row>
        <row r="348">
          <cell r="J348" t="str">
            <v>Tamworth</v>
          </cell>
        </row>
        <row r="349">
          <cell r="J349" t="str">
            <v>Tandridge</v>
          </cell>
        </row>
        <row r="350">
          <cell r="J350" t="str">
            <v>Taunton Deane</v>
          </cell>
        </row>
        <row r="351">
          <cell r="J351" t="str">
            <v>Teignbridge</v>
          </cell>
        </row>
        <row r="352">
          <cell r="J352" t="str">
            <v>Telford and the Wrekin</v>
          </cell>
        </row>
        <row r="353">
          <cell r="J353" t="str">
            <v>Tendring</v>
          </cell>
        </row>
        <row r="354">
          <cell r="J354" t="str">
            <v>Test Valley</v>
          </cell>
        </row>
        <row r="355">
          <cell r="J355" t="str">
            <v>Tewkesbury</v>
          </cell>
        </row>
        <row r="356">
          <cell r="J356" t="str">
            <v>Thanet</v>
          </cell>
        </row>
        <row r="357">
          <cell r="J357" t="str">
            <v>Three Rivers</v>
          </cell>
        </row>
        <row r="358">
          <cell r="J358" t="str">
            <v>Thurrock</v>
          </cell>
        </row>
        <row r="359">
          <cell r="J359" t="str">
            <v>Tonbridge and Malling</v>
          </cell>
        </row>
        <row r="360">
          <cell r="J360" t="str">
            <v>Torbay</v>
          </cell>
        </row>
        <row r="361">
          <cell r="J361" t="str">
            <v>Torridge</v>
          </cell>
        </row>
        <row r="362">
          <cell r="J362" t="str">
            <v>Tower Hamlets</v>
          </cell>
        </row>
        <row r="363">
          <cell r="J363" t="str">
            <v>Trafford</v>
          </cell>
        </row>
        <row r="364">
          <cell r="J364" t="str">
            <v>Tunbridge Wells</v>
          </cell>
        </row>
        <row r="365">
          <cell r="J365" t="str">
            <v>Tyne and Wear Fire</v>
          </cell>
        </row>
        <row r="366">
          <cell r="J366" t="str">
            <v>Uttlesford</v>
          </cell>
        </row>
        <row r="367">
          <cell r="J367" t="str">
            <v>Vale of White Horse</v>
          </cell>
        </row>
        <row r="368">
          <cell r="J368" t="str">
            <v>Wakefield</v>
          </cell>
        </row>
        <row r="369">
          <cell r="J369" t="str">
            <v>Walsall</v>
          </cell>
        </row>
        <row r="370">
          <cell r="J370" t="str">
            <v>Waltham Forest</v>
          </cell>
        </row>
        <row r="371">
          <cell r="J371" t="str">
            <v>Wandsworth</v>
          </cell>
        </row>
        <row r="372">
          <cell r="J372" t="str">
            <v>Warrington</v>
          </cell>
        </row>
        <row r="373">
          <cell r="J373" t="str">
            <v>Warwick</v>
          </cell>
        </row>
        <row r="374">
          <cell r="J374" t="str">
            <v>Warwickshire</v>
          </cell>
        </row>
        <row r="375">
          <cell r="J375" t="str">
            <v>Watford</v>
          </cell>
        </row>
        <row r="376">
          <cell r="J376" t="str">
            <v>Waveney</v>
          </cell>
        </row>
        <row r="377">
          <cell r="J377" t="str">
            <v>Waverley</v>
          </cell>
        </row>
        <row r="378">
          <cell r="J378" t="str">
            <v>Wealden</v>
          </cell>
        </row>
        <row r="379">
          <cell r="J379" t="str">
            <v>Wellingborough</v>
          </cell>
        </row>
        <row r="380">
          <cell r="J380" t="str">
            <v>Welwyn Hatfield</v>
          </cell>
        </row>
        <row r="381">
          <cell r="J381" t="str">
            <v>West Berkshire</v>
          </cell>
        </row>
        <row r="382">
          <cell r="J382" t="str">
            <v>West Devon</v>
          </cell>
        </row>
        <row r="383">
          <cell r="J383" t="str">
            <v>West Dorset</v>
          </cell>
        </row>
        <row r="384">
          <cell r="J384" t="str">
            <v>West Lancashire</v>
          </cell>
        </row>
        <row r="385">
          <cell r="J385" t="str">
            <v>West Lindsey</v>
          </cell>
        </row>
        <row r="386">
          <cell r="J386" t="str">
            <v>West Midlands Fire</v>
          </cell>
        </row>
        <row r="387">
          <cell r="J387" t="str">
            <v>West Oxfordshire</v>
          </cell>
        </row>
        <row r="388">
          <cell r="J388" t="str">
            <v>West Somerset</v>
          </cell>
        </row>
        <row r="389">
          <cell r="J389" t="str">
            <v>West Sussex</v>
          </cell>
        </row>
        <row r="390">
          <cell r="J390" t="str">
            <v>West Yorkshire Fire</v>
          </cell>
        </row>
        <row r="391">
          <cell r="J391" t="str">
            <v>Westminster</v>
          </cell>
        </row>
        <row r="392">
          <cell r="J392" t="str">
            <v>Weymouth and Portland</v>
          </cell>
        </row>
        <row r="393">
          <cell r="J393" t="str">
            <v>Wigan</v>
          </cell>
        </row>
        <row r="394">
          <cell r="J394" t="str">
            <v>Wiltshire</v>
          </cell>
        </row>
        <row r="395">
          <cell r="J395" t="str">
            <v>Wiltshire Fire</v>
          </cell>
        </row>
        <row r="396">
          <cell r="J396" t="str">
            <v>Winchester</v>
          </cell>
        </row>
        <row r="397">
          <cell r="J397" t="str">
            <v>Windsor and Maidenhead</v>
          </cell>
        </row>
        <row r="398">
          <cell r="J398" t="str">
            <v>Wirral</v>
          </cell>
        </row>
        <row r="399">
          <cell r="J399" t="str">
            <v>Woking</v>
          </cell>
        </row>
        <row r="400">
          <cell r="J400" t="str">
            <v>Wokingham</v>
          </cell>
        </row>
        <row r="401">
          <cell r="J401" t="str">
            <v>Wolverhampton</v>
          </cell>
        </row>
        <row r="402">
          <cell r="J402" t="str">
            <v>Worcester</v>
          </cell>
        </row>
        <row r="403">
          <cell r="J403" t="str">
            <v>Worcestershire</v>
          </cell>
        </row>
        <row r="404">
          <cell r="J404" t="str">
            <v>Worthing</v>
          </cell>
        </row>
        <row r="405">
          <cell r="J405" t="str">
            <v>Wychavon</v>
          </cell>
        </row>
        <row r="406">
          <cell r="J406" t="str">
            <v>Wycombe</v>
          </cell>
        </row>
        <row r="407">
          <cell r="J407" t="str">
            <v>Wyre</v>
          </cell>
        </row>
        <row r="408">
          <cell r="J408" t="str">
            <v>Wyre Forest</v>
          </cell>
        </row>
        <row r="409">
          <cell r="J409" t="str">
            <v>York</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ction A"/>
      <sheetName val="Memorandum, Sects B &amp; C"/>
      <sheetName val="Section D"/>
      <sheetName val="Section E"/>
      <sheetName val="PWLB CR"/>
      <sheetName val="Validation"/>
      <sheetName val="Data"/>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Summary"/>
      <sheetName val="Details"/>
      <sheetName val="Baselines"/>
      <sheetName val="Glossary"/>
      <sheetName val="Org_Lookups"/>
    </sheetNames>
    <sheetDataSet>
      <sheetData sheetId="0">
        <row r="1">
          <cell r="B1" t="str">
            <v>[2012-13 PCT Revenue Allocations Final.xls]</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All Auths"/>
    </sheetNames>
    <sheetDataSet>
      <sheetData sheetId="0">
        <row r="4">
          <cell r="J4" t="str">
            <v>Total England</v>
          </cell>
        </row>
        <row r="6">
          <cell r="J6" t="str">
            <v>London Area</v>
          </cell>
        </row>
        <row r="7">
          <cell r="J7" t="str">
            <v>Metropolitan Areas</v>
          </cell>
        </row>
        <row r="8">
          <cell r="J8" t="str">
            <v>Shire Areas</v>
          </cell>
        </row>
        <row r="10">
          <cell r="J10" t="str">
            <v>Inner London Boroughs</v>
          </cell>
        </row>
        <row r="11">
          <cell r="J11" t="str">
            <v>Outer London Boroughs</v>
          </cell>
        </row>
        <row r="12">
          <cell r="J12" t="str">
            <v>London Boroughs</v>
          </cell>
        </row>
        <row r="13">
          <cell r="J13" t="str">
            <v>GLA</v>
          </cell>
        </row>
        <row r="15">
          <cell r="J15" t="str">
            <v>Metropolitan Districts</v>
          </cell>
        </row>
        <row r="16">
          <cell r="J16" t="str">
            <v>Metropolitan Fire Authorities</v>
          </cell>
        </row>
        <row r="18">
          <cell r="J18" t="str">
            <v>Shire Counties with Fire</v>
          </cell>
        </row>
        <row r="19">
          <cell r="J19" t="str">
            <v>Shire Counties without Fire</v>
          </cell>
        </row>
        <row r="20">
          <cell r="J20" t="str">
            <v>Shire Unitaries with Fire</v>
          </cell>
        </row>
        <row r="21">
          <cell r="J21" t="str">
            <v>Shire Unitaries without Fire</v>
          </cell>
        </row>
        <row r="22">
          <cell r="J22" t="str">
            <v>Shire Districts</v>
          </cell>
        </row>
        <row r="23">
          <cell r="J23" t="str">
            <v>Shire Fire Authorities</v>
          </cell>
        </row>
        <row r="25">
          <cell r="J25" t="str">
            <v>Adur</v>
          </cell>
        </row>
        <row r="26">
          <cell r="J26" t="str">
            <v>Allerdale</v>
          </cell>
        </row>
        <row r="27">
          <cell r="J27" t="str">
            <v>Amber Valley</v>
          </cell>
        </row>
        <row r="28">
          <cell r="J28" t="str">
            <v>Arun</v>
          </cell>
        </row>
        <row r="29">
          <cell r="J29" t="str">
            <v>Ashfield</v>
          </cell>
        </row>
        <row r="30">
          <cell r="J30" t="str">
            <v>Ashford</v>
          </cell>
        </row>
        <row r="31">
          <cell r="J31" t="str">
            <v>Avon Fire</v>
          </cell>
        </row>
        <row r="32">
          <cell r="J32" t="str">
            <v>Aylesbury Vale</v>
          </cell>
        </row>
        <row r="33">
          <cell r="J33" t="str">
            <v>Babergh</v>
          </cell>
        </row>
        <row r="34">
          <cell r="J34" t="str">
            <v>Barking and Dagenham</v>
          </cell>
        </row>
        <row r="36">
          <cell r="J36" t="str">
            <v>Barnet</v>
          </cell>
        </row>
        <row r="37">
          <cell r="J37" t="str">
            <v>Barnsley</v>
          </cell>
        </row>
        <row r="38">
          <cell r="J38" t="str">
            <v>Barrow-in-Furness</v>
          </cell>
        </row>
        <row r="39">
          <cell r="J39" t="str">
            <v>Basildon</v>
          </cell>
        </row>
        <row r="40">
          <cell r="J40" t="str">
            <v>Basingstoke and Deane</v>
          </cell>
        </row>
        <row r="41">
          <cell r="J41" t="str">
            <v>Bassetlaw</v>
          </cell>
        </row>
        <row r="42">
          <cell r="J42" t="str">
            <v>Bath &amp; North East Somerset</v>
          </cell>
        </row>
        <row r="43">
          <cell r="J43" t="str">
            <v>Bedford</v>
          </cell>
        </row>
        <row r="44">
          <cell r="J44" t="str">
            <v>Bedfordshire Fire</v>
          </cell>
        </row>
        <row r="45">
          <cell r="J45" t="str">
            <v>Berkshire Fire</v>
          </cell>
        </row>
        <row r="46">
          <cell r="J46" t="str">
            <v>Bexley</v>
          </cell>
        </row>
        <row r="47">
          <cell r="J47" t="str">
            <v>Birmingham</v>
          </cell>
        </row>
        <row r="48">
          <cell r="J48" t="str">
            <v>Blaby</v>
          </cell>
        </row>
        <row r="49">
          <cell r="J49" t="str">
            <v>Blackburn with Darwen</v>
          </cell>
        </row>
        <row r="50">
          <cell r="J50" t="str">
            <v>Blackpool</v>
          </cell>
        </row>
        <row r="51">
          <cell r="J51" t="str">
            <v>Bolsover</v>
          </cell>
        </row>
        <row r="52">
          <cell r="J52" t="str">
            <v>Bolton</v>
          </cell>
        </row>
        <row r="53">
          <cell r="J53" t="str">
            <v>Boston</v>
          </cell>
        </row>
        <row r="54">
          <cell r="J54" t="str">
            <v>Bournemouth</v>
          </cell>
        </row>
        <row r="55">
          <cell r="J55" t="str">
            <v>Bracknell Forest</v>
          </cell>
        </row>
        <row r="56">
          <cell r="J56" t="str">
            <v>Bradford</v>
          </cell>
        </row>
        <row r="57">
          <cell r="J57" t="str">
            <v>Braintree</v>
          </cell>
        </row>
        <row r="58">
          <cell r="J58" t="str">
            <v>Breckland</v>
          </cell>
        </row>
        <row r="59">
          <cell r="J59" t="str">
            <v>Brent</v>
          </cell>
        </row>
        <row r="60">
          <cell r="J60" t="str">
            <v>Brentwood</v>
          </cell>
        </row>
        <row r="61">
          <cell r="J61" t="str">
            <v>Brighton &amp; Hove</v>
          </cell>
        </row>
        <row r="62">
          <cell r="J62" t="str">
            <v>Bristol</v>
          </cell>
        </row>
        <row r="63">
          <cell r="J63" t="str">
            <v>Broadland</v>
          </cell>
        </row>
        <row r="64">
          <cell r="J64" t="str">
            <v>Bromley</v>
          </cell>
        </row>
        <row r="65">
          <cell r="J65" t="str">
            <v>Bromsgrove</v>
          </cell>
        </row>
        <row r="66">
          <cell r="J66" t="str">
            <v>Broxbourne</v>
          </cell>
        </row>
        <row r="67">
          <cell r="J67" t="str">
            <v>Broxtowe</v>
          </cell>
        </row>
        <row r="68">
          <cell r="J68" t="str">
            <v>Buckinghamshire</v>
          </cell>
        </row>
        <row r="69">
          <cell r="J69" t="str">
            <v>Buckinghamshire Fire</v>
          </cell>
        </row>
        <row r="70">
          <cell r="J70" t="str">
            <v>Burnley</v>
          </cell>
        </row>
        <row r="71">
          <cell r="J71" t="str">
            <v>Bury</v>
          </cell>
        </row>
        <row r="72">
          <cell r="J72" t="str">
            <v>Calderdale</v>
          </cell>
        </row>
        <row r="73">
          <cell r="J73" t="str">
            <v>Cambridge</v>
          </cell>
        </row>
        <row r="74">
          <cell r="J74" t="str">
            <v>Cambridgeshire</v>
          </cell>
        </row>
        <row r="75">
          <cell r="J75" t="str">
            <v>Cambridgeshire Fire</v>
          </cell>
        </row>
        <row r="76">
          <cell r="J76" t="str">
            <v>Camden</v>
          </cell>
        </row>
        <row r="77">
          <cell r="J77" t="str">
            <v>Cannock Chase</v>
          </cell>
        </row>
        <row r="78">
          <cell r="J78" t="str">
            <v>Canterbury</v>
          </cell>
        </row>
        <row r="79">
          <cell r="J79" t="str">
            <v>Carlisle</v>
          </cell>
        </row>
        <row r="80">
          <cell r="J80" t="str">
            <v>Castle Point</v>
          </cell>
        </row>
        <row r="81">
          <cell r="J81" t="str">
            <v>Central Bedfordshire</v>
          </cell>
        </row>
        <row r="82">
          <cell r="J82" t="str">
            <v>Charnwood</v>
          </cell>
        </row>
        <row r="83">
          <cell r="J83" t="str">
            <v>Chelmsford</v>
          </cell>
        </row>
        <row r="84">
          <cell r="J84" t="str">
            <v>Cheltenham</v>
          </cell>
        </row>
        <row r="85">
          <cell r="J85" t="str">
            <v>Cherwell</v>
          </cell>
        </row>
        <row r="86">
          <cell r="J86" t="str">
            <v>Cheshire East</v>
          </cell>
        </row>
        <row r="87">
          <cell r="J87" t="str">
            <v>Cheshire Fire</v>
          </cell>
        </row>
        <row r="88">
          <cell r="J88" t="str">
            <v>Cheshire West and Chester</v>
          </cell>
        </row>
        <row r="89">
          <cell r="J89" t="str">
            <v>Chesterfield</v>
          </cell>
        </row>
        <row r="90">
          <cell r="J90" t="str">
            <v>Chichester</v>
          </cell>
        </row>
        <row r="91">
          <cell r="J91" t="str">
            <v>Chiltern</v>
          </cell>
        </row>
        <row r="92">
          <cell r="J92" t="str">
            <v>Chorley</v>
          </cell>
        </row>
        <row r="93">
          <cell r="J93" t="str">
            <v>Christchurch</v>
          </cell>
        </row>
        <row r="94">
          <cell r="J94" t="str">
            <v>City of London - non-police</v>
          </cell>
        </row>
        <row r="95">
          <cell r="J95" t="str">
            <v>Cleveland Fire</v>
          </cell>
        </row>
        <row r="96">
          <cell r="J96" t="str">
            <v>Colchester</v>
          </cell>
        </row>
        <row r="97">
          <cell r="J97" t="str">
            <v>Copeland</v>
          </cell>
        </row>
        <row r="98">
          <cell r="J98" t="str">
            <v>Corby</v>
          </cell>
        </row>
        <row r="99">
          <cell r="J99" t="str">
            <v>Cornwall</v>
          </cell>
        </row>
        <row r="100">
          <cell r="J100" t="str">
            <v>Cotswold</v>
          </cell>
        </row>
        <row r="101">
          <cell r="J101" t="str">
            <v>Coventry</v>
          </cell>
        </row>
        <row r="102">
          <cell r="J102" t="str">
            <v>Craven</v>
          </cell>
        </row>
        <row r="103">
          <cell r="J103" t="str">
            <v>Crawley</v>
          </cell>
        </row>
        <row r="104">
          <cell r="J104" t="str">
            <v>Croydon</v>
          </cell>
        </row>
        <row r="105">
          <cell r="J105" t="str">
            <v>Cumbria</v>
          </cell>
        </row>
        <row r="106">
          <cell r="J106" t="str">
            <v>Dacorum</v>
          </cell>
        </row>
        <row r="107">
          <cell r="J107" t="str">
            <v>Darlington</v>
          </cell>
        </row>
        <row r="108">
          <cell r="J108" t="str">
            <v>Dartford</v>
          </cell>
        </row>
        <row r="109">
          <cell r="J109" t="str">
            <v>Daventry</v>
          </cell>
        </row>
        <row r="110">
          <cell r="J110" t="str">
            <v>Derby</v>
          </cell>
        </row>
        <row r="111">
          <cell r="J111" t="str">
            <v>Derbyshire</v>
          </cell>
        </row>
        <row r="112">
          <cell r="J112" t="str">
            <v>Derbyshire Dales</v>
          </cell>
        </row>
        <row r="113">
          <cell r="J113" t="str">
            <v>Derbyshire Fire</v>
          </cell>
        </row>
        <row r="114">
          <cell r="J114" t="str">
            <v>Devon</v>
          </cell>
        </row>
        <row r="115">
          <cell r="J115" t="str">
            <v>Devon &amp; Somerset Fire</v>
          </cell>
        </row>
        <row r="116">
          <cell r="J116" t="str">
            <v>Doncaster</v>
          </cell>
        </row>
        <row r="117">
          <cell r="J117" t="str">
            <v>Dorset</v>
          </cell>
        </row>
        <row r="118">
          <cell r="J118" t="str">
            <v>Dorset Fire</v>
          </cell>
        </row>
        <row r="119">
          <cell r="J119" t="str">
            <v>Dover</v>
          </cell>
        </row>
        <row r="120">
          <cell r="J120" t="str">
            <v>Dudley</v>
          </cell>
        </row>
        <row r="121">
          <cell r="J121" t="str">
            <v>Durham</v>
          </cell>
        </row>
        <row r="122">
          <cell r="J122" t="str">
            <v>Durham Fire</v>
          </cell>
        </row>
        <row r="123">
          <cell r="J123" t="str">
            <v>Ealing</v>
          </cell>
        </row>
        <row r="124">
          <cell r="J124" t="str">
            <v>East Cambridgeshire</v>
          </cell>
        </row>
        <row r="125">
          <cell r="J125" t="str">
            <v>East Devon</v>
          </cell>
        </row>
        <row r="126">
          <cell r="J126" t="str">
            <v>East Dorset</v>
          </cell>
        </row>
        <row r="127">
          <cell r="J127" t="str">
            <v>East Hampshire</v>
          </cell>
        </row>
        <row r="128">
          <cell r="J128" t="str">
            <v>East Hertfordshire</v>
          </cell>
        </row>
        <row r="129">
          <cell r="J129" t="str">
            <v>East Lindsey</v>
          </cell>
        </row>
        <row r="130">
          <cell r="J130" t="str">
            <v>East Northamptonshire</v>
          </cell>
        </row>
        <row r="131">
          <cell r="J131" t="str">
            <v>East Riding of Yorkshire</v>
          </cell>
        </row>
        <row r="132">
          <cell r="J132" t="str">
            <v>East Staffordshire</v>
          </cell>
        </row>
        <row r="133">
          <cell r="J133" t="str">
            <v>East Sussex</v>
          </cell>
        </row>
        <row r="134">
          <cell r="J134" t="str">
            <v>East Sussex Fire</v>
          </cell>
        </row>
        <row r="135">
          <cell r="J135" t="str">
            <v>Eastbourne</v>
          </cell>
        </row>
        <row r="136">
          <cell r="J136" t="str">
            <v>Eastleigh</v>
          </cell>
        </row>
        <row r="137">
          <cell r="J137" t="str">
            <v>Eden</v>
          </cell>
        </row>
        <row r="138">
          <cell r="J138" t="str">
            <v>Elmbridge</v>
          </cell>
        </row>
        <row r="139">
          <cell r="J139" t="str">
            <v>Enfield</v>
          </cell>
        </row>
        <row r="140">
          <cell r="J140" t="str">
            <v>Epping Forest</v>
          </cell>
        </row>
        <row r="141">
          <cell r="J141" t="str">
            <v>Epsom and Ewell</v>
          </cell>
        </row>
        <row r="142">
          <cell r="J142" t="str">
            <v>Erewash</v>
          </cell>
        </row>
        <row r="143">
          <cell r="J143" t="str">
            <v>Essex</v>
          </cell>
        </row>
        <row r="144">
          <cell r="J144" t="str">
            <v>Essex Fire</v>
          </cell>
        </row>
        <row r="145">
          <cell r="J145" t="str">
            <v>Exeter</v>
          </cell>
        </row>
        <row r="146">
          <cell r="J146" t="str">
            <v>Fareham</v>
          </cell>
        </row>
        <row r="147">
          <cell r="J147" t="str">
            <v>Fenland</v>
          </cell>
        </row>
        <row r="148">
          <cell r="J148" t="str">
            <v>Forest Heath</v>
          </cell>
        </row>
        <row r="149">
          <cell r="J149" t="str">
            <v>Forest of Dean</v>
          </cell>
        </row>
        <row r="150">
          <cell r="J150" t="str">
            <v>Fylde</v>
          </cell>
        </row>
        <row r="151">
          <cell r="J151" t="str">
            <v>Gateshead</v>
          </cell>
        </row>
        <row r="152">
          <cell r="J152" t="str">
            <v>Gedling</v>
          </cell>
        </row>
        <row r="153">
          <cell r="J153" t="str">
            <v>GLA - fire</v>
          </cell>
        </row>
        <row r="154">
          <cell r="J154" t="str">
            <v>GLA - mayor and misc</v>
          </cell>
        </row>
        <row r="155">
          <cell r="J155" t="str">
            <v>Gloucester</v>
          </cell>
        </row>
        <row r="156">
          <cell r="J156" t="str">
            <v>Gloucestershire</v>
          </cell>
        </row>
        <row r="157">
          <cell r="J157" t="str">
            <v>Gosport</v>
          </cell>
        </row>
        <row r="158">
          <cell r="J158" t="str">
            <v>Gravesham</v>
          </cell>
        </row>
        <row r="159">
          <cell r="J159" t="str">
            <v>Great Yarmouth</v>
          </cell>
        </row>
        <row r="160">
          <cell r="J160" t="str">
            <v>Greater Manchester Fire</v>
          </cell>
        </row>
        <row r="161">
          <cell r="J161" t="str">
            <v>Greenwich</v>
          </cell>
        </row>
        <row r="162">
          <cell r="J162" t="str">
            <v>Guildford</v>
          </cell>
        </row>
        <row r="163">
          <cell r="J163" t="str">
            <v>Hackney</v>
          </cell>
        </row>
        <row r="164">
          <cell r="J164" t="str">
            <v>Halton</v>
          </cell>
        </row>
        <row r="165">
          <cell r="J165" t="str">
            <v>Hambleton</v>
          </cell>
        </row>
        <row r="166">
          <cell r="J166" t="str">
            <v>Hammersmith and Fulham</v>
          </cell>
        </row>
        <row r="167">
          <cell r="J167" t="str">
            <v>Hampshire</v>
          </cell>
        </row>
        <row r="168">
          <cell r="J168" t="str">
            <v>Hampshire Fire</v>
          </cell>
        </row>
        <row r="169">
          <cell r="J169" t="str">
            <v>Harborough</v>
          </cell>
        </row>
        <row r="170">
          <cell r="J170" t="str">
            <v>Haringey</v>
          </cell>
        </row>
        <row r="171">
          <cell r="J171" t="str">
            <v>Harlow</v>
          </cell>
        </row>
        <row r="172">
          <cell r="J172" t="str">
            <v>Harrogate</v>
          </cell>
        </row>
        <row r="173">
          <cell r="J173" t="str">
            <v>Harrow</v>
          </cell>
        </row>
        <row r="174">
          <cell r="J174" t="str">
            <v>Hart</v>
          </cell>
        </row>
        <row r="175">
          <cell r="J175" t="str">
            <v>Hartlepool</v>
          </cell>
        </row>
        <row r="176">
          <cell r="J176" t="str">
            <v>Hastings</v>
          </cell>
        </row>
        <row r="177">
          <cell r="J177" t="str">
            <v>Havant</v>
          </cell>
        </row>
        <row r="178">
          <cell r="J178" t="str">
            <v>Havering</v>
          </cell>
        </row>
        <row r="179">
          <cell r="J179" t="str">
            <v>Hereford and Worcester Fire</v>
          </cell>
        </row>
        <row r="180">
          <cell r="J180" t="str">
            <v>Herefordshire</v>
          </cell>
        </row>
        <row r="181">
          <cell r="J181" t="str">
            <v>Hertfordshire</v>
          </cell>
        </row>
        <row r="182">
          <cell r="J182" t="str">
            <v>Hertsmere</v>
          </cell>
        </row>
        <row r="183">
          <cell r="J183" t="str">
            <v>High Peak</v>
          </cell>
        </row>
        <row r="184">
          <cell r="J184" t="str">
            <v>Hillingdon</v>
          </cell>
        </row>
        <row r="185">
          <cell r="J185" t="str">
            <v>Hinckley and Bosworth</v>
          </cell>
        </row>
        <row r="186">
          <cell r="J186" t="str">
            <v>Horsham</v>
          </cell>
        </row>
        <row r="187">
          <cell r="J187" t="str">
            <v>Hounslow</v>
          </cell>
        </row>
        <row r="188">
          <cell r="J188" t="str">
            <v>Humberside Fire</v>
          </cell>
        </row>
        <row r="189">
          <cell r="J189" t="str">
            <v>Huntingdonshire</v>
          </cell>
        </row>
        <row r="190">
          <cell r="J190" t="str">
            <v>Hyndburn</v>
          </cell>
        </row>
        <row r="191">
          <cell r="J191" t="str">
            <v>Ipswich</v>
          </cell>
        </row>
        <row r="192">
          <cell r="J192" t="str">
            <v>Isle of Wight</v>
          </cell>
        </row>
        <row r="193">
          <cell r="J193" t="str">
            <v>Isles of Scilly</v>
          </cell>
        </row>
        <row r="194">
          <cell r="J194" t="str">
            <v>Islington</v>
          </cell>
        </row>
        <row r="195">
          <cell r="J195" t="str">
            <v>Kensington and Chelsea</v>
          </cell>
        </row>
        <row r="196">
          <cell r="J196" t="str">
            <v>Kent</v>
          </cell>
        </row>
        <row r="197">
          <cell r="J197" t="str">
            <v>Kent Fire</v>
          </cell>
        </row>
        <row r="198">
          <cell r="J198" t="str">
            <v>Kettering</v>
          </cell>
        </row>
        <row r="199">
          <cell r="J199" t="str">
            <v>Kings Lynn and West Norfolk</v>
          </cell>
        </row>
        <row r="200">
          <cell r="J200" t="str">
            <v>Kingston upon Hull</v>
          </cell>
        </row>
        <row r="201">
          <cell r="J201" t="str">
            <v>Kingston upon Thames</v>
          </cell>
        </row>
        <row r="202">
          <cell r="J202" t="str">
            <v>Kirklees</v>
          </cell>
        </row>
        <row r="203">
          <cell r="J203" t="str">
            <v>Knowsley</v>
          </cell>
        </row>
        <row r="204">
          <cell r="J204" t="str">
            <v>Lambeth</v>
          </cell>
        </row>
        <row r="205">
          <cell r="J205" t="str">
            <v>Lancashire</v>
          </cell>
        </row>
        <row r="206">
          <cell r="J206" t="str">
            <v>Lancashire Fire</v>
          </cell>
        </row>
        <row r="207">
          <cell r="J207" t="str">
            <v>Lancaster</v>
          </cell>
        </row>
        <row r="208">
          <cell r="J208" t="str">
            <v>Leeds</v>
          </cell>
        </row>
        <row r="209">
          <cell r="J209" t="str">
            <v>Leicester</v>
          </cell>
        </row>
        <row r="210">
          <cell r="J210" t="str">
            <v>Leicestershire</v>
          </cell>
        </row>
        <row r="211">
          <cell r="J211" t="str">
            <v>Leicestershire Fire</v>
          </cell>
        </row>
        <row r="212">
          <cell r="J212" t="str">
            <v>Lewes</v>
          </cell>
        </row>
        <row r="213">
          <cell r="J213" t="str">
            <v>Lewisham</v>
          </cell>
        </row>
        <row r="214">
          <cell r="J214" t="str">
            <v>Lichfield</v>
          </cell>
        </row>
        <row r="215">
          <cell r="J215" t="str">
            <v>Lincoln</v>
          </cell>
        </row>
        <row r="216">
          <cell r="J216" t="str">
            <v>Lincolnshire</v>
          </cell>
        </row>
        <row r="217">
          <cell r="J217" t="str">
            <v>Liverpool</v>
          </cell>
        </row>
        <row r="218">
          <cell r="J218" t="str">
            <v>Luton</v>
          </cell>
        </row>
        <row r="219">
          <cell r="J219" t="str">
            <v>Maidstone</v>
          </cell>
        </row>
        <row r="220">
          <cell r="J220" t="str">
            <v>Maldon</v>
          </cell>
        </row>
        <row r="221">
          <cell r="J221" t="str">
            <v>Malvern Hills</v>
          </cell>
        </row>
        <row r="222">
          <cell r="J222" t="str">
            <v>Manchester</v>
          </cell>
        </row>
        <row r="223">
          <cell r="J223" t="str">
            <v>Mansfield</v>
          </cell>
        </row>
        <row r="224">
          <cell r="J224" t="str">
            <v>Medway</v>
          </cell>
        </row>
        <row r="225">
          <cell r="J225" t="str">
            <v>Melton</v>
          </cell>
        </row>
        <row r="226">
          <cell r="J226" t="str">
            <v>Mendip</v>
          </cell>
        </row>
        <row r="227">
          <cell r="J227" t="str">
            <v>Merseyside Fire</v>
          </cell>
        </row>
        <row r="228">
          <cell r="J228" t="str">
            <v>Merton</v>
          </cell>
        </row>
        <row r="229">
          <cell r="J229" t="str">
            <v>Mid Devon</v>
          </cell>
        </row>
        <row r="230">
          <cell r="J230" t="str">
            <v>Mid Suffolk</v>
          </cell>
        </row>
        <row r="231">
          <cell r="J231" t="str">
            <v>Mid Sussex</v>
          </cell>
        </row>
        <row r="232">
          <cell r="J232" t="str">
            <v>Middlesbrough</v>
          </cell>
        </row>
        <row r="233">
          <cell r="J233" t="str">
            <v>Milton Keynes</v>
          </cell>
        </row>
        <row r="234">
          <cell r="J234" t="str">
            <v>Mole Valley</v>
          </cell>
        </row>
        <row r="235">
          <cell r="J235" t="str">
            <v>New Forest</v>
          </cell>
        </row>
        <row r="236">
          <cell r="J236" t="str">
            <v>Newark and Sherwood</v>
          </cell>
        </row>
        <row r="237">
          <cell r="J237" t="str">
            <v>Newcastle upon Tyne</v>
          </cell>
        </row>
        <row r="238">
          <cell r="J238" t="str">
            <v>Newcastle-under-Lyme</v>
          </cell>
        </row>
        <row r="239">
          <cell r="J239" t="str">
            <v>Newham</v>
          </cell>
        </row>
        <row r="240">
          <cell r="J240" t="str">
            <v>Norfolk</v>
          </cell>
        </row>
        <row r="241">
          <cell r="J241" t="str">
            <v>North Devon</v>
          </cell>
        </row>
        <row r="242">
          <cell r="J242" t="str">
            <v>North Dorset</v>
          </cell>
        </row>
        <row r="243">
          <cell r="J243" t="str">
            <v>North East Derbyshire</v>
          </cell>
        </row>
        <row r="244">
          <cell r="J244" t="str">
            <v>North East Lincolnshire</v>
          </cell>
        </row>
        <row r="245">
          <cell r="J245" t="str">
            <v>North Hertfordshire</v>
          </cell>
        </row>
        <row r="246">
          <cell r="J246" t="str">
            <v>North Kesteven</v>
          </cell>
        </row>
        <row r="247">
          <cell r="J247" t="str">
            <v>North Lincolnshire</v>
          </cell>
        </row>
        <row r="248">
          <cell r="J248" t="str">
            <v>North Norfolk</v>
          </cell>
        </row>
        <row r="249">
          <cell r="J249" t="str">
            <v>North Somerset</v>
          </cell>
        </row>
        <row r="250">
          <cell r="J250" t="str">
            <v>North Tyneside</v>
          </cell>
        </row>
        <row r="251">
          <cell r="J251" t="str">
            <v>North Warwickshire</v>
          </cell>
        </row>
        <row r="252">
          <cell r="J252" t="str">
            <v>North West Leicestershire</v>
          </cell>
        </row>
        <row r="253">
          <cell r="J253" t="str">
            <v>North Yorkshire</v>
          </cell>
        </row>
        <row r="254">
          <cell r="J254" t="str">
            <v>North Yorkshire Fire</v>
          </cell>
        </row>
        <row r="255">
          <cell r="J255" t="str">
            <v>Northampton</v>
          </cell>
        </row>
        <row r="256">
          <cell r="J256" t="str">
            <v>Northamptonshire</v>
          </cell>
        </row>
        <row r="257">
          <cell r="J257" t="str">
            <v>Northumberland</v>
          </cell>
        </row>
        <row r="258">
          <cell r="J258" t="str">
            <v>Norwich</v>
          </cell>
        </row>
        <row r="259">
          <cell r="J259" t="str">
            <v>Nottingham</v>
          </cell>
        </row>
        <row r="260">
          <cell r="J260" t="str">
            <v>Nottinghamshire</v>
          </cell>
        </row>
        <row r="261">
          <cell r="J261" t="str">
            <v>Nottinghamshire Fire</v>
          </cell>
        </row>
        <row r="262">
          <cell r="J262" t="str">
            <v>Nuneaton and Bedworth</v>
          </cell>
        </row>
        <row r="263">
          <cell r="J263" t="str">
            <v>Oadby and Wigston</v>
          </cell>
        </row>
        <row r="264">
          <cell r="J264" t="str">
            <v>Oldham</v>
          </cell>
        </row>
        <row r="265">
          <cell r="J265" t="str">
            <v>Oxford</v>
          </cell>
        </row>
        <row r="266">
          <cell r="J266" t="str">
            <v>Oxfordshire</v>
          </cell>
        </row>
        <row r="267">
          <cell r="J267" t="str">
            <v>Pendle</v>
          </cell>
        </row>
        <row r="268">
          <cell r="J268" t="str">
            <v>Peterborough</v>
          </cell>
        </row>
        <row r="269">
          <cell r="J269" t="str">
            <v>Plymouth</v>
          </cell>
        </row>
        <row r="270">
          <cell r="J270" t="str">
            <v>Poole</v>
          </cell>
        </row>
        <row r="271">
          <cell r="J271" t="str">
            <v>Portsmouth</v>
          </cell>
        </row>
        <row r="272">
          <cell r="J272" t="str">
            <v>Preston</v>
          </cell>
        </row>
        <row r="273">
          <cell r="J273" t="str">
            <v>Purbeck</v>
          </cell>
        </row>
        <row r="274">
          <cell r="J274" t="str">
            <v>Reading</v>
          </cell>
        </row>
        <row r="275">
          <cell r="J275" t="str">
            <v>Redbridge</v>
          </cell>
        </row>
        <row r="276">
          <cell r="J276" t="str">
            <v>Redcar and Cleveland</v>
          </cell>
        </row>
        <row r="277">
          <cell r="J277" t="str">
            <v>Redditch</v>
          </cell>
        </row>
        <row r="278">
          <cell r="J278" t="str">
            <v>Reigate and Banstead</v>
          </cell>
        </row>
        <row r="279">
          <cell r="J279" t="str">
            <v>Ribble Valley</v>
          </cell>
        </row>
        <row r="280">
          <cell r="J280" t="str">
            <v>Richmond upon Thames</v>
          </cell>
        </row>
        <row r="281">
          <cell r="J281" t="str">
            <v>Richmondshire</v>
          </cell>
        </row>
        <row r="282">
          <cell r="J282" t="str">
            <v>Rochdale</v>
          </cell>
        </row>
        <row r="283">
          <cell r="J283" t="str">
            <v>Rochford</v>
          </cell>
        </row>
        <row r="284">
          <cell r="J284" t="str">
            <v>Rossendale</v>
          </cell>
        </row>
        <row r="285">
          <cell r="J285" t="str">
            <v>Rother</v>
          </cell>
        </row>
        <row r="286">
          <cell r="J286" t="str">
            <v>Rotherham</v>
          </cell>
        </row>
        <row r="287">
          <cell r="J287" t="str">
            <v>Rugby</v>
          </cell>
        </row>
        <row r="288">
          <cell r="J288" t="str">
            <v>Runnymede</v>
          </cell>
        </row>
        <row r="289">
          <cell r="J289" t="str">
            <v>Rushcliffe</v>
          </cell>
        </row>
        <row r="290">
          <cell r="J290" t="str">
            <v>Rushmoor</v>
          </cell>
        </row>
        <row r="291">
          <cell r="J291" t="str">
            <v>Rutland</v>
          </cell>
        </row>
        <row r="292">
          <cell r="J292" t="str">
            <v>Ryedale</v>
          </cell>
        </row>
        <row r="293">
          <cell r="J293" t="str">
            <v>Salford</v>
          </cell>
        </row>
        <row r="294">
          <cell r="J294" t="str">
            <v>Sandwell</v>
          </cell>
        </row>
        <row r="295">
          <cell r="J295" t="str">
            <v>Scarborough</v>
          </cell>
        </row>
        <row r="296">
          <cell r="J296" t="str">
            <v>Sedgemoor</v>
          </cell>
        </row>
        <row r="297">
          <cell r="J297" t="str">
            <v>Sefton</v>
          </cell>
        </row>
        <row r="298">
          <cell r="J298" t="str">
            <v>Selby</v>
          </cell>
        </row>
        <row r="299">
          <cell r="J299" t="str">
            <v>Sevenoaks</v>
          </cell>
        </row>
        <row r="300">
          <cell r="J300" t="str">
            <v>Sheffield</v>
          </cell>
        </row>
        <row r="301">
          <cell r="J301" t="str">
            <v>Shepway</v>
          </cell>
        </row>
        <row r="302">
          <cell r="J302" t="str">
            <v>Shropshire</v>
          </cell>
        </row>
        <row r="303">
          <cell r="J303" t="str">
            <v>Shropshire Fire</v>
          </cell>
        </row>
        <row r="304">
          <cell r="J304" t="str">
            <v>Slough</v>
          </cell>
        </row>
        <row r="305">
          <cell r="J305" t="str">
            <v>Solihull</v>
          </cell>
        </row>
        <row r="306">
          <cell r="J306" t="str">
            <v>Somerset</v>
          </cell>
        </row>
        <row r="307">
          <cell r="J307" t="str">
            <v>South Bucks</v>
          </cell>
        </row>
        <row r="308">
          <cell r="J308" t="str">
            <v>South Cambridgeshire</v>
          </cell>
        </row>
        <row r="309">
          <cell r="J309" t="str">
            <v>South Derbyshire</v>
          </cell>
        </row>
        <row r="310">
          <cell r="J310" t="str">
            <v>South Gloucestershire</v>
          </cell>
        </row>
        <row r="311">
          <cell r="J311" t="str">
            <v>South Hams</v>
          </cell>
        </row>
        <row r="312">
          <cell r="J312" t="str">
            <v>South Holland</v>
          </cell>
        </row>
        <row r="313">
          <cell r="J313" t="str">
            <v>South Kesteven</v>
          </cell>
        </row>
        <row r="314">
          <cell r="J314" t="str">
            <v>South Lakeland</v>
          </cell>
        </row>
        <row r="315">
          <cell r="J315" t="str">
            <v>South Norfolk</v>
          </cell>
        </row>
        <row r="316">
          <cell r="J316" t="str">
            <v>South Northamptonshire</v>
          </cell>
        </row>
        <row r="317">
          <cell r="J317" t="str">
            <v>South Oxfordshire</v>
          </cell>
        </row>
        <row r="318">
          <cell r="J318" t="str">
            <v>South Ribble</v>
          </cell>
        </row>
        <row r="319">
          <cell r="J319" t="str">
            <v>South Somerset</v>
          </cell>
        </row>
        <row r="320">
          <cell r="J320" t="str">
            <v>South Staffordshire</v>
          </cell>
        </row>
        <row r="321">
          <cell r="J321" t="str">
            <v>South Tyneside</v>
          </cell>
        </row>
        <row r="322">
          <cell r="J322" t="str">
            <v>South Yorkshire Fire</v>
          </cell>
        </row>
        <row r="323">
          <cell r="J323" t="str">
            <v>Southampton</v>
          </cell>
        </row>
        <row r="324">
          <cell r="J324" t="str">
            <v>Southend-on-Sea</v>
          </cell>
        </row>
        <row r="325">
          <cell r="J325" t="str">
            <v>Southwark</v>
          </cell>
        </row>
        <row r="326">
          <cell r="J326" t="str">
            <v>Spelthorne</v>
          </cell>
        </row>
        <row r="327">
          <cell r="J327" t="str">
            <v>St Albans</v>
          </cell>
        </row>
        <row r="328">
          <cell r="J328" t="str">
            <v>St Edmundsbury</v>
          </cell>
        </row>
        <row r="329">
          <cell r="J329" t="str">
            <v>St Helens</v>
          </cell>
        </row>
        <row r="330">
          <cell r="J330" t="str">
            <v>Stafford</v>
          </cell>
        </row>
        <row r="331">
          <cell r="J331" t="str">
            <v>Staffordshire</v>
          </cell>
        </row>
        <row r="332">
          <cell r="J332" t="str">
            <v>Staffordshire Fire</v>
          </cell>
        </row>
        <row r="333">
          <cell r="J333" t="str">
            <v>Staffordshire Moorlands</v>
          </cell>
        </row>
        <row r="334">
          <cell r="J334" t="str">
            <v>Stevenage</v>
          </cell>
        </row>
        <row r="335">
          <cell r="J335" t="str">
            <v>Stockport</v>
          </cell>
        </row>
        <row r="336">
          <cell r="J336" t="str">
            <v>Stockton-on-Tees</v>
          </cell>
        </row>
        <row r="337">
          <cell r="J337" t="str">
            <v>Stoke-on-Trent</v>
          </cell>
        </row>
        <row r="338">
          <cell r="J338" t="str">
            <v>Stratford-on-Avon</v>
          </cell>
        </row>
        <row r="339">
          <cell r="J339" t="str">
            <v>Stroud</v>
          </cell>
        </row>
        <row r="340">
          <cell r="J340" t="str">
            <v>Suffolk</v>
          </cell>
        </row>
        <row r="341">
          <cell r="J341" t="str">
            <v>Suffolk Coastal</v>
          </cell>
        </row>
        <row r="342">
          <cell r="J342" t="str">
            <v>Sunderland</v>
          </cell>
        </row>
        <row r="343">
          <cell r="J343" t="str">
            <v>Surrey</v>
          </cell>
        </row>
        <row r="344">
          <cell r="J344" t="str">
            <v>Surrey Heath</v>
          </cell>
        </row>
        <row r="345">
          <cell r="J345" t="str">
            <v>Sutton</v>
          </cell>
        </row>
        <row r="346">
          <cell r="J346" t="str">
            <v>Swale</v>
          </cell>
        </row>
        <row r="347">
          <cell r="J347" t="str">
            <v>Swindon</v>
          </cell>
        </row>
        <row r="348">
          <cell r="J348" t="str">
            <v>Tameside</v>
          </cell>
        </row>
        <row r="349">
          <cell r="J349" t="str">
            <v>Tamworth</v>
          </cell>
        </row>
        <row r="350">
          <cell r="J350" t="str">
            <v>Tandridge</v>
          </cell>
        </row>
        <row r="351">
          <cell r="J351" t="str">
            <v>Taunton Deane</v>
          </cell>
        </row>
        <row r="352">
          <cell r="J352" t="str">
            <v>Teignbridge</v>
          </cell>
        </row>
        <row r="353">
          <cell r="J353" t="str">
            <v>Telford and the Wrekin</v>
          </cell>
        </row>
        <row r="354">
          <cell r="J354" t="str">
            <v>Tendring</v>
          </cell>
        </row>
        <row r="355">
          <cell r="J355" t="str">
            <v>Test Valley</v>
          </cell>
        </row>
        <row r="356">
          <cell r="J356" t="str">
            <v>Tewkesbury</v>
          </cell>
        </row>
        <row r="357">
          <cell r="J357" t="str">
            <v>Thanet</v>
          </cell>
        </row>
        <row r="358">
          <cell r="J358" t="str">
            <v>Three Rivers</v>
          </cell>
        </row>
        <row r="359">
          <cell r="J359" t="str">
            <v>Thurrock</v>
          </cell>
        </row>
        <row r="360">
          <cell r="J360" t="str">
            <v>Tonbridge and Malling</v>
          </cell>
        </row>
        <row r="361">
          <cell r="J361" t="str">
            <v>Torbay</v>
          </cell>
        </row>
        <row r="362">
          <cell r="J362" t="str">
            <v>Torridge</v>
          </cell>
        </row>
        <row r="363">
          <cell r="J363" t="str">
            <v>Tower Hamlets</v>
          </cell>
        </row>
        <row r="364">
          <cell r="J364" t="str">
            <v>Trafford</v>
          </cell>
        </row>
        <row r="365">
          <cell r="J365" t="str">
            <v>Tunbridge Wells</v>
          </cell>
        </row>
        <row r="366">
          <cell r="J366" t="str">
            <v>Tyne and Wear Fire</v>
          </cell>
        </row>
        <row r="367">
          <cell r="J367" t="str">
            <v>Uttlesford</v>
          </cell>
        </row>
        <row r="368">
          <cell r="J368" t="str">
            <v>Vale of White Horse</v>
          </cell>
        </row>
        <row r="369">
          <cell r="J369" t="str">
            <v>Wakefield</v>
          </cell>
        </row>
        <row r="370">
          <cell r="J370" t="str">
            <v>Walsall</v>
          </cell>
        </row>
        <row r="371">
          <cell r="J371" t="str">
            <v>Waltham Forest</v>
          </cell>
        </row>
        <row r="372">
          <cell r="J372" t="str">
            <v>Wandsworth</v>
          </cell>
        </row>
        <row r="373">
          <cell r="J373" t="str">
            <v>Warrington</v>
          </cell>
        </row>
        <row r="374">
          <cell r="J374" t="str">
            <v>Warwick</v>
          </cell>
        </row>
        <row r="375">
          <cell r="J375" t="str">
            <v>Warwickshire</v>
          </cell>
        </row>
        <row r="376">
          <cell r="J376" t="str">
            <v>Watford</v>
          </cell>
        </row>
        <row r="377">
          <cell r="J377" t="str">
            <v>Waveney</v>
          </cell>
        </row>
        <row r="378">
          <cell r="J378" t="str">
            <v>Waverley</v>
          </cell>
        </row>
        <row r="379">
          <cell r="J379" t="str">
            <v>Wealden</v>
          </cell>
        </row>
        <row r="380">
          <cell r="J380" t="str">
            <v>Wellingborough</v>
          </cell>
        </row>
        <row r="381">
          <cell r="J381" t="str">
            <v>Welwyn Hatfield</v>
          </cell>
        </row>
        <row r="382">
          <cell r="J382" t="str">
            <v>West Berkshire</v>
          </cell>
        </row>
        <row r="383">
          <cell r="J383" t="str">
            <v>West Devon</v>
          </cell>
        </row>
        <row r="384">
          <cell r="J384" t="str">
            <v>West Dorset</v>
          </cell>
        </row>
        <row r="385">
          <cell r="J385" t="str">
            <v>West Lancashire</v>
          </cell>
        </row>
        <row r="386">
          <cell r="J386" t="str">
            <v>West Lindsey</v>
          </cell>
        </row>
        <row r="387">
          <cell r="J387" t="str">
            <v>West Midlands Fire</v>
          </cell>
        </row>
        <row r="388">
          <cell r="J388" t="str">
            <v>West Oxfordshire</v>
          </cell>
        </row>
        <row r="389">
          <cell r="J389" t="str">
            <v>West Somerset</v>
          </cell>
        </row>
        <row r="390">
          <cell r="J390" t="str">
            <v>West Sussex</v>
          </cell>
        </row>
        <row r="391">
          <cell r="J391" t="str">
            <v>West Yorkshire Fire</v>
          </cell>
        </row>
        <row r="392">
          <cell r="J392" t="str">
            <v>Westminster</v>
          </cell>
        </row>
        <row r="393">
          <cell r="J393" t="str">
            <v>Weymouth and Portland</v>
          </cell>
        </row>
        <row r="394">
          <cell r="J394" t="str">
            <v>Wigan</v>
          </cell>
        </row>
        <row r="395">
          <cell r="J395" t="str">
            <v>Wiltshire</v>
          </cell>
        </row>
        <row r="396">
          <cell r="J396" t="str">
            <v>Wiltshire Fire</v>
          </cell>
        </row>
        <row r="397">
          <cell r="J397" t="str">
            <v>Winchester</v>
          </cell>
        </row>
        <row r="398">
          <cell r="J398" t="str">
            <v>Windsor and Maidenhead</v>
          </cell>
        </row>
        <row r="399">
          <cell r="J399" t="str">
            <v>Wirral</v>
          </cell>
        </row>
        <row r="400">
          <cell r="J400" t="str">
            <v>Woking</v>
          </cell>
        </row>
        <row r="401">
          <cell r="J401" t="str">
            <v>Wokingham</v>
          </cell>
        </row>
        <row r="402">
          <cell r="J402" t="str">
            <v>Wolverhampton</v>
          </cell>
        </row>
        <row r="403">
          <cell r="J403" t="str">
            <v>Worcester</v>
          </cell>
        </row>
        <row r="404">
          <cell r="J404" t="str">
            <v>Worcestershire</v>
          </cell>
        </row>
        <row r="405">
          <cell r="J405" t="str">
            <v>Worthing</v>
          </cell>
        </row>
        <row r="406">
          <cell r="J406" t="str">
            <v>Wychavon</v>
          </cell>
        </row>
        <row r="407">
          <cell r="J407" t="str">
            <v>Wycombe</v>
          </cell>
        </row>
        <row r="408">
          <cell r="J408" t="str">
            <v>Wyre</v>
          </cell>
        </row>
        <row r="409">
          <cell r="J409" t="str">
            <v>Wyre Forest</v>
          </cell>
        </row>
        <row r="410">
          <cell r="J410" t="str">
            <v>York</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Table1 CRL England"/>
      <sheetName val="Table2 CRL Wales"/>
      <sheetName val="Table3 LRL"/>
      <sheetName val="Table4 LRL"/>
      <sheetName val="Table5.1 LRL North East"/>
      <sheetName val="Table5.2 LRL North West"/>
      <sheetName val="Table5.3 LRL Yorks &amp; The Humber"/>
      <sheetName val="Table5.4 LRL East Midlands"/>
      <sheetName val="Table5.5 LRL East"/>
      <sheetName val="Table5.6 LRL West Midlands"/>
      <sheetName val="Table5.7 LRL London"/>
      <sheetName val="Table5.8 LRL South East"/>
      <sheetName val="Table5.9 LRL South W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CM445"/>
  <sheetViews>
    <sheetView tabSelected="1" zoomScaleNormal="100" workbookViewId="0">
      <pane xSplit="8" ySplit="5" topLeftCell="CD6" activePane="bottomRight" state="frozen"/>
      <selection pane="topRight" activeCell="I1" sqref="I1"/>
      <selection pane="bottomLeft" activeCell="A7" sqref="A7"/>
      <selection pane="bottomRight" activeCell="CI270" sqref="CI270"/>
    </sheetView>
  </sheetViews>
  <sheetFormatPr defaultRowHeight="12.75" x14ac:dyDescent="0.2"/>
  <cols>
    <col min="1" max="1" width="9.140625" style="1"/>
    <col min="2" max="2" width="7.28515625" style="1" customWidth="1"/>
    <col min="3" max="3" width="44.5703125" style="1" bestFit="1" customWidth="1"/>
    <col min="4" max="4" width="7.7109375" style="1" customWidth="1"/>
    <col min="5" max="5" width="9.42578125" style="1" customWidth="1"/>
    <col min="6" max="7" width="9.140625" style="1"/>
    <col min="8" max="8" width="9.7109375" style="1" customWidth="1"/>
    <col min="9" max="9" width="9.140625" style="1"/>
    <col min="10" max="10" width="14.140625" style="1" customWidth="1"/>
    <col min="11" max="11" width="12.28515625" style="1" customWidth="1"/>
    <col min="12" max="14" width="12.7109375" style="1" customWidth="1"/>
    <col min="15" max="16" width="13" style="1" customWidth="1"/>
    <col min="17" max="17" width="10.7109375" style="1" bestFit="1" customWidth="1"/>
    <col min="18" max="18" width="12.28515625" style="1" customWidth="1"/>
    <col min="19" max="19" width="9.42578125" style="1" customWidth="1"/>
    <col min="20" max="20" width="13.7109375" style="1" customWidth="1"/>
    <col min="21" max="22" width="15.140625" style="1" customWidth="1"/>
    <col min="23" max="23" width="16" style="1" customWidth="1"/>
    <col min="24" max="24" width="17.140625" style="1" customWidth="1"/>
    <col min="25" max="26" width="15.7109375" style="11" customWidth="1"/>
    <col min="27" max="27" width="13.85546875" style="1" customWidth="1"/>
    <col min="28" max="28" width="14.42578125" style="1" bestFit="1" customWidth="1"/>
    <col min="29" max="29" width="17.140625" style="1" customWidth="1"/>
    <col min="30" max="32" width="15" style="1" customWidth="1"/>
    <col min="33" max="33" width="14.7109375" style="1" customWidth="1"/>
    <col min="34" max="34" width="17.28515625" style="1" customWidth="1"/>
    <col min="35" max="36" width="14.7109375" style="1" customWidth="1"/>
    <col min="37" max="37" width="17.140625" style="1" customWidth="1"/>
    <col min="38" max="38" width="18.42578125" style="1" customWidth="1"/>
    <col min="39" max="39" width="18.7109375" style="1" customWidth="1"/>
    <col min="40" max="40" width="19" style="1" customWidth="1"/>
    <col min="41" max="41" width="14.5703125" style="1" customWidth="1"/>
    <col min="42" max="42" width="13.7109375" style="1" bestFit="1" customWidth="1"/>
    <col min="43" max="43" width="14.85546875" style="1" bestFit="1" customWidth="1"/>
    <col min="44" max="44" width="12.42578125" style="1" bestFit="1" customWidth="1"/>
    <col min="45" max="46" width="11.28515625" style="1" customWidth="1"/>
    <col min="47" max="47" width="13.28515625" style="1" customWidth="1"/>
    <col min="48" max="48" width="13.7109375" style="1" customWidth="1"/>
    <col min="49" max="49" width="13.28515625" style="1" customWidth="1"/>
    <col min="50" max="50" width="12.5703125" style="1" customWidth="1"/>
    <col min="51" max="51" width="13.7109375" style="1" customWidth="1"/>
    <col min="52" max="52" width="12.7109375" style="1" customWidth="1"/>
    <col min="53" max="53" width="14.28515625" style="1" customWidth="1"/>
    <col min="54" max="54" width="14.7109375" style="1" customWidth="1"/>
    <col min="55" max="55" width="14.28515625" style="1" customWidth="1"/>
    <col min="56" max="56" width="10.5703125" style="1" customWidth="1"/>
    <col min="57" max="57" width="10.42578125" style="1" customWidth="1"/>
    <col min="58" max="58" width="10.85546875" style="1" customWidth="1"/>
    <col min="59" max="59" width="11" style="1" customWidth="1"/>
    <col min="60" max="60" width="12.140625" style="1" customWidth="1"/>
    <col min="61" max="61" width="12" style="1" customWidth="1"/>
    <col min="62" max="64" width="9.140625" style="1" customWidth="1"/>
    <col min="65" max="65" width="12" style="1" customWidth="1"/>
    <col min="66" max="66" width="12.42578125" style="1" customWidth="1"/>
    <col min="67" max="71" width="11.85546875" style="1" customWidth="1"/>
    <col min="72" max="72" width="12.42578125" style="1" customWidth="1"/>
    <col min="73" max="73" width="12.7109375" style="1" customWidth="1"/>
    <col min="74" max="74" width="11.85546875" style="1" customWidth="1"/>
    <col min="75" max="75" width="11.5703125" style="1" customWidth="1"/>
    <col min="76" max="76" width="11.85546875" style="1" customWidth="1"/>
    <col min="77" max="77" width="11.140625" style="1" customWidth="1"/>
    <col min="78" max="79" width="10.85546875" style="1" customWidth="1"/>
    <col min="80" max="80" width="13.28515625" style="1" customWidth="1"/>
    <col min="81" max="82" width="13.42578125" style="1" customWidth="1"/>
    <col min="83" max="83" width="14.28515625" style="1" customWidth="1"/>
    <col min="84" max="84" width="12" style="1" customWidth="1"/>
    <col min="85" max="85" width="13.7109375" style="1" customWidth="1"/>
    <col min="86" max="16384" width="9.140625" style="1"/>
  </cols>
  <sheetData>
    <row r="2" spans="1:88" ht="13.5" thickBot="1" x14ac:dyDescent="0.25">
      <c r="A2" s="87"/>
      <c r="B2" s="87"/>
      <c r="C2" s="86" t="s">
        <v>838</v>
      </c>
    </row>
    <row r="3" spans="1:88" ht="19.5" customHeight="1" thickBot="1" x14ac:dyDescent="0.25">
      <c r="A3" s="87"/>
      <c r="B3" s="87"/>
      <c r="C3" s="86" t="s">
        <v>837</v>
      </c>
      <c r="E3" s="3"/>
      <c r="F3" s="3"/>
      <c r="G3" s="2"/>
      <c r="H3" s="2"/>
      <c r="I3" s="2"/>
      <c r="W3" s="228" t="s">
        <v>918</v>
      </c>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30"/>
      <c r="BV3" s="12"/>
      <c r="BW3" s="12"/>
      <c r="CB3" s="13"/>
      <c r="CC3" s="13"/>
      <c r="CD3" s="13"/>
      <c r="CE3" s="13"/>
      <c r="CF3" s="13"/>
      <c r="CG3" s="13"/>
    </row>
    <row r="4" spans="1:88" s="11" customFormat="1" ht="26.25" customHeight="1" thickBot="1" x14ac:dyDescent="0.25">
      <c r="A4" s="87"/>
      <c r="B4" s="87"/>
      <c r="C4" s="87"/>
      <c r="D4" s="231" t="s">
        <v>836</v>
      </c>
      <c r="E4" s="232"/>
      <c r="F4" s="232"/>
      <c r="G4" s="232"/>
      <c r="H4" s="232"/>
      <c r="I4" s="232"/>
      <c r="J4" s="232"/>
      <c r="K4" s="232"/>
      <c r="L4" s="232"/>
      <c r="M4" s="232"/>
      <c r="N4" s="232"/>
      <c r="O4" s="232"/>
      <c r="P4" s="232"/>
      <c r="Q4" s="232"/>
      <c r="R4" s="232"/>
      <c r="S4" s="232"/>
      <c r="T4" s="232"/>
      <c r="U4" s="232"/>
      <c r="V4" s="233"/>
      <c r="W4" s="53"/>
      <c r="X4" s="53"/>
      <c r="Y4" s="75"/>
      <c r="Z4" s="52"/>
      <c r="AA4" s="53"/>
      <c r="AB4" s="53"/>
      <c r="AC4" s="238" t="s">
        <v>899</v>
      </c>
      <c r="AD4" s="239"/>
      <c r="AE4" s="240"/>
      <c r="AF4" s="238" t="s">
        <v>901</v>
      </c>
      <c r="AG4" s="239"/>
      <c r="AH4" s="240"/>
      <c r="AI4" s="238" t="s">
        <v>900</v>
      </c>
      <c r="AJ4" s="239"/>
      <c r="AK4" s="240"/>
      <c r="AL4" s="238" t="s">
        <v>902</v>
      </c>
      <c r="AM4" s="239"/>
      <c r="AN4" s="240"/>
      <c r="AO4" s="238" t="s">
        <v>903</v>
      </c>
      <c r="AP4" s="239"/>
      <c r="AQ4" s="240"/>
      <c r="AR4" s="241" t="s">
        <v>904</v>
      </c>
      <c r="AS4" s="242"/>
      <c r="AT4" s="243"/>
      <c r="AU4" s="241" t="s">
        <v>905</v>
      </c>
      <c r="AV4" s="242"/>
      <c r="AW4" s="243"/>
      <c r="AX4" s="241" t="s">
        <v>906</v>
      </c>
      <c r="AY4" s="242"/>
      <c r="AZ4" s="242"/>
      <c r="BA4" s="241" t="s">
        <v>907</v>
      </c>
      <c r="BB4" s="242"/>
      <c r="BC4" s="243"/>
      <c r="BD4" s="241" t="s">
        <v>908</v>
      </c>
      <c r="BE4" s="242"/>
      <c r="BF4" s="243"/>
      <c r="BG4" s="241" t="s">
        <v>909</v>
      </c>
      <c r="BH4" s="242"/>
      <c r="BI4" s="243"/>
      <c r="BJ4" s="241" t="s">
        <v>910</v>
      </c>
      <c r="BK4" s="242"/>
      <c r="BL4" s="243"/>
      <c r="BM4" s="241" t="s">
        <v>911</v>
      </c>
      <c r="BN4" s="242"/>
      <c r="BO4" s="243"/>
      <c r="BP4" s="241" t="s">
        <v>917</v>
      </c>
      <c r="BQ4" s="242"/>
      <c r="BR4" s="243"/>
      <c r="BS4" s="235" t="s">
        <v>841</v>
      </c>
      <c r="BT4" s="236"/>
      <c r="BU4" s="236"/>
      <c r="BV4" s="236"/>
      <c r="BW4" s="236"/>
      <c r="BX4" s="236"/>
      <c r="BY4" s="236"/>
      <c r="BZ4" s="236"/>
      <c r="CA4" s="237"/>
      <c r="CB4" s="244" t="s">
        <v>921</v>
      </c>
      <c r="CC4" s="245"/>
      <c r="CD4" s="118">
        <v>1</v>
      </c>
      <c r="CE4" s="246" t="s">
        <v>919</v>
      </c>
      <c r="CF4" s="247"/>
      <c r="CG4" s="119">
        <v>1</v>
      </c>
    </row>
    <row r="5" spans="1:88" s="11" customFormat="1" ht="99.75" customHeight="1" thickBot="1" x14ac:dyDescent="0.25">
      <c r="A5" s="54" t="s">
        <v>804</v>
      </c>
      <c r="B5" s="55" t="s">
        <v>819</v>
      </c>
      <c r="C5" s="55" t="s">
        <v>818</v>
      </c>
      <c r="D5" s="50" t="s">
        <v>688</v>
      </c>
      <c r="E5" s="51" t="s">
        <v>689</v>
      </c>
      <c r="F5" s="33" t="s">
        <v>889</v>
      </c>
      <c r="G5" s="34" t="s">
        <v>890</v>
      </c>
      <c r="H5" s="35" t="s">
        <v>891</v>
      </c>
      <c r="I5" s="14" t="s">
        <v>819</v>
      </c>
      <c r="J5" s="14" t="s">
        <v>783</v>
      </c>
      <c r="K5" s="15" t="s">
        <v>803</v>
      </c>
      <c r="L5" s="16" t="s">
        <v>776</v>
      </c>
      <c r="M5" s="17" t="s">
        <v>824</v>
      </c>
      <c r="N5" s="15" t="s">
        <v>810</v>
      </c>
      <c r="O5" s="16" t="s">
        <v>811</v>
      </c>
      <c r="P5" s="90" t="s">
        <v>834</v>
      </c>
      <c r="Q5" s="15" t="s">
        <v>845</v>
      </c>
      <c r="R5" s="16" t="s">
        <v>898</v>
      </c>
      <c r="S5" s="17" t="s">
        <v>844</v>
      </c>
      <c r="T5" s="91" t="s">
        <v>813</v>
      </c>
      <c r="U5" s="18" t="s">
        <v>812</v>
      </c>
      <c r="V5" s="19" t="s">
        <v>835</v>
      </c>
      <c r="W5" s="73" t="s">
        <v>772</v>
      </c>
      <c r="X5" s="74" t="s">
        <v>773</v>
      </c>
      <c r="Y5" s="73" t="s">
        <v>774</v>
      </c>
      <c r="Z5" s="23" t="s">
        <v>840</v>
      </c>
      <c r="AA5" s="24" t="s">
        <v>814</v>
      </c>
      <c r="AB5" s="25" t="s">
        <v>839</v>
      </c>
      <c r="AC5" s="23" t="s">
        <v>847</v>
      </c>
      <c r="AD5" s="24" t="s">
        <v>848</v>
      </c>
      <c r="AE5" s="25" t="s">
        <v>849</v>
      </c>
      <c r="AF5" s="23" t="s">
        <v>850</v>
      </c>
      <c r="AG5" s="24" t="s">
        <v>851</v>
      </c>
      <c r="AH5" s="25" t="s">
        <v>852</v>
      </c>
      <c r="AI5" s="23" t="s">
        <v>853</v>
      </c>
      <c r="AJ5" s="24" t="s">
        <v>854</v>
      </c>
      <c r="AK5" s="25" t="s">
        <v>855</v>
      </c>
      <c r="AL5" s="20" t="s">
        <v>856</v>
      </c>
      <c r="AM5" s="21" t="s">
        <v>857</v>
      </c>
      <c r="AN5" s="22" t="s">
        <v>858</v>
      </c>
      <c r="AO5" s="23" t="s">
        <v>859</v>
      </c>
      <c r="AP5" s="24" t="s">
        <v>860</v>
      </c>
      <c r="AQ5" s="25" t="s">
        <v>861</v>
      </c>
      <c r="AR5" s="23" t="s">
        <v>862</v>
      </c>
      <c r="AS5" s="24" t="s">
        <v>863</v>
      </c>
      <c r="AT5" s="25" t="s">
        <v>864</v>
      </c>
      <c r="AU5" s="23" t="s">
        <v>865</v>
      </c>
      <c r="AV5" s="24" t="s">
        <v>866</v>
      </c>
      <c r="AW5" s="25" t="s">
        <v>867</v>
      </c>
      <c r="AX5" s="23" t="s">
        <v>868</v>
      </c>
      <c r="AY5" s="24" t="s">
        <v>869</v>
      </c>
      <c r="AZ5" s="25" t="s">
        <v>870</v>
      </c>
      <c r="BA5" s="23" t="s">
        <v>871</v>
      </c>
      <c r="BB5" s="26" t="s">
        <v>872</v>
      </c>
      <c r="BC5" s="27" t="s">
        <v>873</v>
      </c>
      <c r="BD5" s="23" t="s">
        <v>874</v>
      </c>
      <c r="BE5" s="24" t="s">
        <v>875</v>
      </c>
      <c r="BF5" s="28" t="s">
        <v>876</v>
      </c>
      <c r="BG5" s="23" t="s">
        <v>912</v>
      </c>
      <c r="BH5" s="24" t="s">
        <v>913</v>
      </c>
      <c r="BI5" s="25" t="s">
        <v>914</v>
      </c>
      <c r="BJ5" s="23" t="s">
        <v>877</v>
      </c>
      <c r="BK5" s="24" t="s">
        <v>878</v>
      </c>
      <c r="BL5" s="25" t="s">
        <v>879</v>
      </c>
      <c r="BM5" s="23" t="s">
        <v>880</v>
      </c>
      <c r="BN5" s="24" t="s">
        <v>881</v>
      </c>
      <c r="BO5" s="28" t="s">
        <v>882</v>
      </c>
      <c r="BP5" s="23" t="s">
        <v>915</v>
      </c>
      <c r="BQ5" s="24" t="s">
        <v>915</v>
      </c>
      <c r="BR5" s="25" t="s">
        <v>916</v>
      </c>
      <c r="BS5" s="85" t="s">
        <v>892</v>
      </c>
      <c r="BT5" s="77" t="s">
        <v>893</v>
      </c>
      <c r="BU5" s="78" t="s">
        <v>894</v>
      </c>
      <c r="BV5" s="76" t="s">
        <v>895</v>
      </c>
      <c r="BW5" s="77" t="s">
        <v>896</v>
      </c>
      <c r="BX5" s="78" t="s">
        <v>897</v>
      </c>
      <c r="BY5" s="76" t="s">
        <v>815</v>
      </c>
      <c r="BZ5" s="77" t="s">
        <v>816</v>
      </c>
      <c r="CA5" s="78" t="s">
        <v>842</v>
      </c>
      <c r="CB5" s="79" t="s">
        <v>883</v>
      </c>
      <c r="CC5" s="80" t="s">
        <v>884</v>
      </c>
      <c r="CD5" s="81" t="s">
        <v>885</v>
      </c>
      <c r="CE5" s="82" t="s">
        <v>886</v>
      </c>
      <c r="CF5" s="83" t="s">
        <v>887</v>
      </c>
      <c r="CG5" s="84" t="s">
        <v>888</v>
      </c>
    </row>
    <row r="6" spans="1:88" x14ac:dyDescent="0.2">
      <c r="A6" s="122" t="s">
        <v>532</v>
      </c>
      <c r="B6" s="67" t="s">
        <v>777</v>
      </c>
      <c r="C6" s="71" t="s">
        <v>531</v>
      </c>
      <c r="D6" s="6" t="s">
        <v>690</v>
      </c>
      <c r="E6" s="71" t="s">
        <v>653</v>
      </c>
      <c r="F6" s="6"/>
      <c r="G6" s="7" t="s">
        <v>802</v>
      </c>
      <c r="H6" s="37" t="s">
        <v>825</v>
      </c>
      <c r="I6" s="30">
        <v>0</v>
      </c>
      <c r="J6" s="68">
        <v>0.4</v>
      </c>
      <c r="K6" s="123">
        <v>1543757</v>
      </c>
      <c r="L6" s="124">
        <v>1573830.1883116884</v>
      </c>
      <c r="M6" s="125">
        <v>1603903.464897</v>
      </c>
      <c r="N6" s="126">
        <v>1427975.2250000001</v>
      </c>
      <c r="O6" s="127">
        <v>1455792.9241883119</v>
      </c>
      <c r="P6" s="128">
        <v>1483610.7050297251</v>
      </c>
      <c r="Q6" s="129">
        <v>0.5</v>
      </c>
      <c r="R6" s="130">
        <v>0.5</v>
      </c>
      <c r="S6" s="131">
        <v>0.5</v>
      </c>
      <c r="T6" s="132">
        <v>-4966512.8060619989</v>
      </c>
      <c r="U6" s="133">
        <v>-5063263.055530739</v>
      </c>
      <c r="V6" s="134">
        <v>-5160013.3049990004</v>
      </c>
      <c r="W6" s="135">
        <v>1091063</v>
      </c>
      <c r="X6" s="136" t="s">
        <v>821</v>
      </c>
      <c r="Y6" s="137" t="s">
        <v>821</v>
      </c>
      <c r="Z6" s="126">
        <v>6325659</v>
      </c>
      <c r="AA6" s="127">
        <v>7100558</v>
      </c>
      <c r="AB6" s="138">
        <v>7321454</v>
      </c>
      <c r="AC6" s="126">
        <v>221969.6</v>
      </c>
      <c r="AD6" s="127">
        <v>239894.80000000002</v>
      </c>
      <c r="AE6" s="138">
        <v>262741.8</v>
      </c>
      <c r="AF6" s="126"/>
      <c r="AG6" s="127">
        <v>8414.4</v>
      </c>
      <c r="AH6" s="138">
        <v>9743.4</v>
      </c>
      <c r="AI6" s="126">
        <v>0</v>
      </c>
      <c r="AJ6" s="127">
        <v>0</v>
      </c>
      <c r="AK6" s="128">
        <v>0</v>
      </c>
      <c r="AL6" s="126"/>
      <c r="AM6" s="127">
        <v>0</v>
      </c>
      <c r="AN6" s="128">
        <v>0</v>
      </c>
      <c r="AO6" s="126">
        <v>0</v>
      </c>
      <c r="AP6" s="127">
        <v>0</v>
      </c>
      <c r="AQ6" s="138">
        <v>0</v>
      </c>
      <c r="AR6" s="126">
        <v>0</v>
      </c>
      <c r="AS6" s="127">
        <v>0</v>
      </c>
      <c r="AT6" s="138">
        <v>4452.8</v>
      </c>
      <c r="AU6" s="126"/>
      <c r="AV6" s="127">
        <v>0</v>
      </c>
      <c r="AW6" s="138">
        <v>0</v>
      </c>
      <c r="AX6" s="126"/>
      <c r="AY6" s="127">
        <v>0</v>
      </c>
      <c r="AZ6" s="138">
        <v>835.2</v>
      </c>
      <c r="BA6" s="126"/>
      <c r="BB6" s="127"/>
      <c r="BC6" s="128">
        <v>0</v>
      </c>
      <c r="BD6" s="126"/>
      <c r="BE6" s="127">
        <v>77941.2</v>
      </c>
      <c r="BF6" s="128">
        <v>102542</v>
      </c>
      <c r="BG6" s="139"/>
      <c r="BH6" s="133"/>
      <c r="BI6" s="134">
        <v>-934</v>
      </c>
      <c r="BJ6" s="126">
        <v>0</v>
      </c>
      <c r="BK6" s="127">
        <v>0</v>
      </c>
      <c r="BL6" s="138">
        <v>0</v>
      </c>
      <c r="BM6" s="126"/>
      <c r="BN6" s="127">
        <v>1419.6000000000001</v>
      </c>
      <c r="BO6" s="128">
        <v>0</v>
      </c>
      <c r="BP6" s="139"/>
      <c r="BQ6" s="133"/>
      <c r="BR6" s="134">
        <v>1513.6000000000001</v>
      </c>
      <c r="BS6" s="140">
        <f>IF(I6=0,IF($X6="Yes",Z6+AC6+AI6-AO6+AR6+BJ6+(0.8*$W6*$J6)+T6,IF($Y6="Yes",Z6+AC6+AI6-AO6+AR6+BJ6+(0.8*$W6*$J6)+T6,Z6+AC6+AI6-AO6+AR6+BJ6+T6)),Z6+AC6+AI6-AO6+AR6+BJ6+(0.8*$W6*$J6)+T6)</f>
        <v>1581115.7939380007</v>
      </c>
      <c r="BT6" s="141">
        <f>IF(I6=0,IF($X6="Yes",AA6+AD6+AG6+AJ6+AM6-AP6+AS6+AV6+AY6+BE6+BK6+BN6+(-0.2*$W6*$J6)+U6,IF($Y6="Yes",AA6+AD6+AG6+AJ6+AM6-AP6+AS6+AV6+AY6+BE6+BK6+BN6+(-0.2*$W6*$J6)+U6,AA6+AD6+AG6+AJ6+AM6-AP6+AS6+AV6+AY6+BE6+BK6+BN6+U6)),AA6+AD6+AG6+AJ6+AM6-AP6+AS6+AV6+AY6+BE6+BK6+BN6+(-0.2*$W6*$J6)+U6)</f>
        <v>2364964.944469261</v>
      </c>
      <c r="BU6" s="142">
        <f>IF(I6=0,IF($X6="Yes",AB6+AE6+AH6+AK6+AN6-AQ6+AT6+AW6+AZ6+BC6+BF6+BI6+BL6+BO6+BR6+(-0.2*$W6*$J6)+V6,IF($Y6="Yes",AB6+AE6+AH6+AK6+AN6-AQ6+AT6+AW6+AZ6+BC6+BF6+BI6+BL6+BO6+BR6+(-0.2*$W6*$J6)+V6,AB6+AE6+AH6+AK6+AN6-AQ6+AT6+AW6+AZ6+BC6+BF6+BI6+BL6+BO6+BR6+V6)),AB6+AE6+AH6+AK6+AN6-AQ6+AT6+AW6+AZ6+BC6+BF6+BI6+BL6+BO6+BR6+(-0.2*$W6*$J6)+V6)</f>
        <v>2542335.4950009994</v>
      </c>
      <c r="BV6" s="143">
        <f t="shared" ref="BV6:BV69" si="0">IF(ISERROR(BS6/K6),0,BS6/K6)</f>
        <v>1.0241999187294377</v>
      </c>
      <c r="BW6" s="144">
        <f t="shared" ref="BW6:BW69" si="1">IF(ISERROR(BT6/L6),0,BT6/L6)</f>
        <v>1.5026811418621058</v>
      </c>
      <c r="BX6" s="145">
        <f t="shared" ref="BX6:BX69" si="2">IF(ISERROR(BU6/M6),0,BU6/M6)</f>
        <v>1.5850925885768716</v>
      </c>
      <c r="BY6" s="56">
        <f t="shared" ref="BY6:BY69" si="3">IF(N6-BS6&gt;0,N6-BS6,0)</f>
        <v>0</v>
      </c>
      <c r="BZ6" s="57">
        <f t="shared" ref="BZ6:BZ69" si="4">IF(O6-BT6&gt;0,O6-BT6,0)</f>
        <v>0</v>
      </c>
      <c r="CA6" s="58">
        <f t="shared" ref="CA6:CA69" si="5">IF(P6-BU6&gt;0,P6-BU6,0)</f>
        <v>0</v>
      </c>
      <c r="CB6" s="56">
        <f>ROUND(BY6,0)</f>
        <v>0</v>
      </c>
      <c r="CC6" s="57">
        <f>ROUND(BZ6,0)</f>
        <v>0</v>
      </c>
      <c r="CD6" s="58">
        <f>ROUND(CA6,0)</f>
        <v>0</v>
      </c>
      <c r="CE6" s="56">
        <f t="shared" ref="CE6:CE69" si="6">ROUND(IF($BV6&gt;1,($BS6-$K6)*$R6,0),0)</f>
        <v>18679</v>
      </c>
      <c r="CF6" s="57">
        <f t="shared" ref="CF6:CF69" si="7">ROUND(IF($BW6&gt;1,($BT6-$L6)*$R6,0),0)</f>
        <v>395567</v>
      </c>
      <c r="CG6" s="58">
        <f t="shared" ref="CG6:CG69" si="8">ROUND(IF($BX6&gt;1,($BU6-$M6)*$R6,0),0)</f>
        <v>469216</v>
      </c>
      <c r="CJ6" s="121"/>
    </row>
    <row r="7" spans="1:88" x14ac:dyDescent="0.2">
      <c r="A7" s="146" t="s">
        <v>534</v>
      </c>
      <c r="B7" s="47" t="s">
        <v>777</v>
      </c>
      <c r="C7" s="4" t="s">
        <v>533</v>
      </c>
      <c r="D7" s="5" t="s">
        <v>691</v>
      </c>
      <c r="E7" s="4" t="s">
        <v>653</v>
      </c>
      <c r="F7" s="5"/>
      <c r="G7" s="36" t="s">
        <v>795</v>
      </c>
      <c r="H7" s="38" t="s">
        <v>795</v>
      </c>
      <c r="I7" s="31">
        <v>0</v>
      </c>
      <c r="J7" s="64">
        <v>0.4</v>
      </c>
      <c r="K7" s="123">
        <v>3193477</v>
      </c>
      <c r="L7" s="124">
        <v>3255687.5909090908</v>
      </c>
      <c r="M7" s="125">
        <v>3317897.8977819998</v>
      </c>
      <c r="N7" s="147">
        <v>2953966.2250000001</v>
      </c>
      <c r="O7" s="133">
        <v>3011511.021590909</v>
      </c>
      <c r="P7" s="148">
        <v>3069055.55544835</v>
      </c>
      <c r="Q7" s="149">
        <v>0.5</v>
      </c>
      <c r="R7" s="150">
        <v>0.5</v>
      </c>
      <c r="S7" s="151">
        <v>0.5</v>
      </c>
      <c r="T7" s="132">
        <v>-6635955.063569</v>
      </c>
      <c r="U7" s="124">
        <v>-6765226.9154567067</v>
      </c>
      <c r="V7" s="134">
        <v>-6894498.7673439998</v>
      </c>
      <c r="W7" s="152">
        <v>1778393</v>
      </c>
      <c r="X7" s="153" t="s">
        <v>821</v>
      </c>
      <c r="Y7" s="154" t="s">
        <v>821</v>
      </c>
      <c r="Z7" s="147">
        <v>9623098</v>
      </c>
      <c r="AA7" s="124">
        <v>9888514</v>
      </c>
      <c r="AB7" s="125">
        <v>10126145</v>
      </c>
      <c r="AC7" s="147">
        <v>613720</v>
      </c>
      <c r="AD7" s="124">
        <v>653218.4</v>
      </c>
      <c r="AE7" s="134">
        <v>684842.4</v>
      </c>
      <c r="AF7" s="139"/>
      <c r="AG7" s="124">
        <v>16215.6</v>
      </c>
      <c r="AH7" s="134">
        <v>20369.2</v>
      </c>
      <c r="AI7" s="147">
        <v>0</v>
      </c>
      <c r="AJ7" s="124">
        <v>0</v>
      </c>
      <c r="AK7" s="148">
        <v>0</v>
      </c>
      <c r="AL7" s="147"/>
      <c r="AM7" s="124">
        <v>0</v>
      </c>
      <c r="AN7" s="155">
        <v>0</v>
      </c>
      <c r="AO7" s="147">
        <v>0</v>
      </c>
      <c r="AP7" s="124">
        <v>0</v>
      </c>
      <c r="AQ7" s="125">
        <v>0</v>
      </c>
      <c r="AR7" s="147">
        <v>0</v>
      </c>
      <c r="AS7" s="124">
        <v>0</v>
      </c>
      <c r="AT7" s="134">
        <v>0</v>
      </c>
      <c r="AU7" s="147"/>
      <c r="AV7" s="124">
        <v>0</v>
      </c>
      <c r="AW7" s="134">
        <v>0</v>
      </c>
      <c r="AX7" s="147"/>
      <c r="AY7" s="124">
        <v>1088</v>
      </c>
      <c r="AZ7" s="134">
        <v>13504.400000000001</v>
      </c>
      <c r="BA7" s="147"/>
      <c r="BB7" s="124"/>
      <c r="BC7" s="148">
        <v>0</v>
      </c>
      <c r="BD7" s="147"/>
      <c r="BE7" s="124">
        <v>197101.6</v>
      </c>
      <c r="BF7" s="155">
        <v>267743.60000000003</v>
      </c>
      <c r="BG7" s="147"/>
      <c r="BH7" s="124"/>
      <c r="BI7" s="125">
        <v>1004.4000000000001</v>
      </c>
      <c r="BJ7" s="147">
        <v>0</v>
      </c>
      <c r="BK7" s="124">
        <v>0</v>
      </c>
      <c r="BL7" s="134">
        <v>169087.6</v>
      </c>
      <c r="BM7" s="147"/>
      <c r="BN7" s="124">
        <v>0</v>
      </c>
      <c r="BO7" s="155">
        <v>0</v>
      </c>
      <c r="BP7" s="147"/>
      <c r="BQ7" s="124"/>
      <c r="BR7" s="125">
        <v>6089.6</v>
      </c>
      <c r="BS7" s="156">
        <f t="shared" ref="BS7:BS70" si="9">IF(I7=0,IF($X7="Yes",Z7+AC7+AI7-AO7+AR7+BJ7+(0.8*$W7*$J7)+T7,IF($Y7="Yes",Z7+AC7+AI7-AO7+AR7+BJ7+(0.8*$W7*$J7)+T7,Z7+AC7+AI7-AO7+AR7+BJ7+T7)),Z7+AC7+AI7-AO7+AR7+BJ7+(0.8*$W7*$J7)+T7)</f>
        <v>3600862.936431</v>
      </c>
      <c r="BT7" s="157">
        <f t="shared" ref="BT7:BT70" si="10">IF(I7=0,IF($X7="Yes",AA7+AD7+AG7+AJ7+AM7-AP7+AS7+AV7+AY7+BE7+BK7+BN7+(-0.2*$W7*$J7)+U7,IF($Y7="Yes",AA7+AD7+AG7+AJ7+AM7-AP7+AS7+AV7+AY7+BE7+BK7+BN7+(-0.2*$W7*$J7)+U7,AA7+AD7+AG7+AJ7+AM7-AP7+AS7+AV7+AY7+BE7+BK7+BN7+U7)),AA7+AD7+AG7+AJ7+AM7-AP7+AS7+AV7+AY7+BE7+BK7+BN7+(-0.2*$W7*$J7)+U7)</f>
        <v>3990910.684543293</v>
      </c>
      <c r="BU7" s="158">
        <f t="shared" ref="BU7:BU70" si="11">IF(I7=0,IF($X7="Yes",AB7+AE7+AH7+AK7+AN7-AQ7+AT7+AW7+AZ7+BC7+BF7+BI7+BL7+BO7+BR7+(-0.2*$W7*$J7)+V7,IF($Y7="Yes",AB7+AE7+AH7+AK7+AN7-AQ7+AT7+AW7+AZ7+BC7+BF7+BI7+BL7+BO7+BR7+(-0.2*$W7*$J7)+V7,AB7+AE7+AH7+AK7+AN7-AQ7+AT7+AW7+AZ7+BC7+BF7+BI7+BL7+BO7+BR7+V7)),AB7+AE7+AH7+AK7+AN7-AQ7+AT7+AW7+AZ7+BC7+BF7+BI7+BL7+BO7+BR7+(-0.2*$W7*$J7)+V7)</f>
        <v>4394287.4326559994</v>
      </c>
      <c r="BV7" s="159">
        <f t="shared" si="0"/>
        <v>1.127568144824904</v>
      </c>
      <c r="BW7" s="160">
        <f t="shared" si="1"/>
        <v>1.2258272862811461</v>
      </c>
      <c r="BX7" s="161">
        <f t="shared" si="2"/>
        <v>1.324419125613709</v>
      </c>
      <c r="BY7" s="29">
        <f t="shared" si="3"/>
        <v>0</v>
      </c>
      <c r="BZ7" s="59">
        <f t="shared" si="4"/>
        <v>0</v>
      </c>
      <c r="CA7" s="60">
        <f t="shared" si="5"/>
        <v>0</v>
      </c>
      <c r="CB7" s="29">
        <f t="shared" ref="CB7:CB70" si="12">ROUND(BY7,0)</f>
        <v>0</v>
      </c>
      <c r="CC7" s="59">
        <f t="shared" ref="CC7:CC70" si="13">ROUND(BZ7,0)</f>
        <v>0</v>
      </c>
      <c r="CD7" s="60">
        <f t="shared" ref="CD7:CD70" si="14">ROUND(CA7,0)</f>
        <v>0</v>
      </c>
      <c r="CE7" s="29">
        <f t="shared" si="6"/>
        <v>203693</v>
      </c>
      <c r="CF7" s="59">
        <f t="shared" si="7"/>
        <v>367612</v>
      </c>
      <c r="CG7" s="60">
        <f t="shared" si="8"/>
        <v>538195</v>
      </c>
      <c r="CJ7" s="121"/>
    </row>
    <row r="8" spans="1:88" x14ac:dyDescent="0.2">
      <c r="A8" s="146" t="s">
        <v>536</v>
      </c>
      <c r="B8" s="47" t="s">
        <v>777</v>
      </c>
      <c r="C8" s="4" t="s">
        <v>535</v>
      </c>
      <c r="D8" s="5" t="s">
        <v>692</v>
      </c>
      <c r="E8" s="4" t="s">
        <v>693</v>
      </c>
      <c r="F8" s="5"/>
      <c r="G8" s="8" t="s">
        <v>802</v>
      </c>
      <c r="H8" s="38" t="s">
        <v>826</v>
      </c>
      <c r="I8" s="31">
        <v>0</v>
      </c>
      <c r="J8" s="64">
        <v>0.4</v>
      </c>
      <c r="K8" s="123">
        <v>2814984</v>
      </c>
      <c r="L8" s="124">
        <v>2869821.3506493503</v>
      </c>
      <c r="M8" s="125">
        <v>2924658.2797590001</v>
      </c>
      <c r="N8" s="147">
        <v>2603860.2000000002</v>
      </c>
      <c r="O8" s="133">
        <v>2654584.7493506493</v>
      </c>
      <c r="P8" s="148">
        <v>2705308.9087770754</v>
      </c>
      <c r="Q8" s="149">
        <v>0.5</v>
      </c>
      <c r="R8" s="150">
        <v>0.5</v>
      </c>
      <c r="S8" s="151">
        <v>0.5</v>
      </c>
      <c r="T8" s="132">
        <v>-8711969.4779850002</v>
      </c>
      <c r="U8" s="124">
        <v>-8881683.1691145785</v>
      </c>
      <c r="V8" s="134">
        <v>-9051396.8602440003</v>
      </c>
      <c r="W8" s="152">
        <v>340000</v>
      </c>
      <c r="X8" s="153" t="s">
        <v>821</v>
      </c>
      <c r="Y8" s="154" t="s">
        <v>821</v>
      </c>
      <c r="Z8" s="147">
        <v>11665331</v>
      </c>
      <c r="AA8" s="124">
        <v>11589858</v>
      </c>
      <c r="AB8" s="125">
        <v>12245583</v>
      </c>
      <c r="AC8" s="147">
        <v>498667</v>
      </c>
      <c r="AD8" s="124">
        <v>525597.6</v>
      </c>
      <c r="AE8" s="134">
        <v>560975.80000000005</v>
      </c>
      <c r="AF8" s="139"/>
      <c r="AG8" s="124">
        <v>7554</v>
      </c>
      <c r="AH8" s="134">
        <v>9144.4</v>
      </c>
      <c r="AI8" s="147">
        <v>0</v>
      </c>
      <c r="AJ8" s="124">
        <v>0</v>
      </c>
      <c r="AK8" s="148">
        <v>0</v>
      </c>
      <c r="AL8" s="147"/>
      <c r="AM8" s="124">
        <v>0</v>
      </c>
      <c r="AN8" s="155">
        <v>0</v>
      </c>
      <c r="AO8" s="147">
        <v>0</v>
      </c>
      <c r="AP8" s="124">
        <v>0</v>
      </c>
      <c r="AQ8" s="125">
        <v>0</v>
      </c>
      <c r="AR8" s="147">
        <v>0</v>
      </c>
      <c r="AS8" s="124">
        <v>0</v>
      </c>
      <c r="AT8" s="134">
        <v>0</v>
      </c>
      <c r="AU8" s="147"/>
      <c r="AV8" s="124">
        <v>0</v>
      </c>
      <c r="AW8" s="134">
        <v>0</v>
      </c>
      <c r="AX8" s="147"/>
      <c r="AY8" s="124">
        <v>4928.4000000000005</v>
      </c>
      <c r="AZ8" s="134">
        <v>10271.200000000001</v>
      </c>
      <c r="BA8" s="147"/>
      <c r="BB8" s="124"/>
      <c r="BC8" s="148">
        <v>-53.6</v>
      </c>
      <c r="BD8" s="147"/>
      <c r="BE8" s="124">
        <v>199369.2</v>
      </c>
      <c r="BF8" s="155">
        <v>263571.60000000003</v>
      </c>
      <c r="BG8" s="147"/>
      <c r="BH8" s="124"/>
      <c r="BI8" s="125">
        <v>392</v>
      </c>
      <c r="BJ8" s="147">
        <v>0</v>
      </c>
      <c r="BK8" s="124">
        <v>0</v>
      </c>
      <c r="BL8" s="134">
        <v>0</v>
      </c>
      <c r="BM8" s="147"/>
      <c r="BN8" s="124">
        <v>0</v>
      </c>
      <c r="BO8" s="155">
        <v>0</v>
      </c>
      <c r="BP8" s="147"/>
      <c r="BQ8" s="124"/>
      <c r="BR8" s="125">
        <v>9030.4</v>
      </c>
      <c r="BS8" s="156">
        <f t="shared" si="9"/>
        <v>3452028.5220149998</v>
      </c>
      <c r="BT8" s="157">
        <f t="shared" si="10"/>
        <v>3445624.0308854207</v>
      </c>
      <c r="BU8" s="158">
        <f t="shared" si="11"/>
        <v>4047517.9397560004</v>
      </c>
      <c r="BV8" s="159">
        <f t="shared" si="0"/>
        <v>1.2263048464982393</v>
      </c>
      <c r="BW8" s="160">
        <f t="shared" si="1"/>
        <v>1.2006406008881996</v>
      </c>
      <c r="BX8" s="161">
        <f t="shared" si="2"/>
        <v>1.3839284978242063</v>
      </c>
      <c r="BY8" s="29">
        <f t="shared" si="3"/>
        <v>0</v>
      </c>
      <c r="BZ8" s="59">
        <f t="shared" si="4"/>
        <v>0</v>
      </c>
      <c r="CA8" s="60">
        <f t="shared" si="5"/>
        <v>0</v>
      </c>
      <c r="CB8" s="29">
        <f t="shared" si="12"/>
        <v>0</v>
      </c>
      <c r="CC8" s="59">
        <f t="shared" si="13"/>
        <v>0</v>
      </c>
      <c r="CD8" s="60">
        <f t="shared" si="14"/>
        <v>0</v>
      </c>
      <c r="CE8" s="29">
        <f t="shared" si="6"/>
        <v>318522</v>
      </c>
      <c r="CF8" s="59">
        <f t="shared" si="7"/>
        <v>287901</v>
      </c>
      <c r="CG8" s="60">
        <f t="shared" si="8"/>
        <v>561430</v>
      </c>
      <c r="CJ8" s="121"/>
    </row>
    <row r="9" spans="1:88" x14ac:dyDescent="0.2">
      <c r="A9" s="146" t="s">
        <v>538</v>
      </c>
      <c r="B9" s="47" t="s">
        <v>777</v>
      </c>
      <c r="C9" s="4" t="s">
        <v>537</v>
      </c>
      <c r="D9" s="5" t="s">
        <v>690</v>
      </c>
      <c r="E9" s="4" t="s">
        <v>653</v>
      </c>
      <c r="F9" s="5"/>
      <c r="G9" s="8" t="s">
        <v>802</v>
      </c>
      <c r="H9" s="38" t="s">
        <v>825</v>
      </c>
      <c r="I9" s="31">
        <v>0</v>
      </c>
      <c r="J9" s="64">
        <v>0.4</v>
      </c>
      <c r="K9" s="123">
        <v>3204911</v>
      </c>
      <c r="L9" s="124">
        <v>3267344.3311688309</v>
      </c>
      <c r="M9" s="125">
        <v>3329777.2394460002</v>
      </c>
      <c r="N9" s="147">
        <v>2964542.6750000003</v>
      </c>
      <c r="O9" s="133">
        <v>3022293.5063311686</v>
      </c>
      <c r="P9" s="148">
        <v>3080043.9464875502</v>
      </c>
      <c r="Q9" s="149">
        <v>0.5</v>
      </c>
      <c r="R9" s="150">
        <v>0.5</v>
      </c>
      <c r="S9" s="151">
        <v>0.5</v>
      </c>
      <c r="T9" s="132">
        <v>-8420335.4944289997</v>
      </c>
      <c r="U9" s="124">
        <v>-8584368.0040607341</v>
      </c>
      <c r="V9" s="134">
        <v>-8748400.5136920009</v>
      </c>
      <c r="W9" s="152">
        <v>1858000</v>
      </c>
      <c r="X9" s="153" t="s">
        <v>821</v>
      </c>
      <c r="Y9" s="154" t="s">
        <v>821</v>
      </c>
      <c r="Z9" s="147">
        <v>12174265</v>
      </c>
      <c r="AA9" s="124">
        <v>12718448</v>
      </c>
      <c r="AB9" s="125">
        <v>12664754</v>
      </c>
      <c r="AC9" s="147">
        <v>596212.73400000005</v>
      </c>
      <c r="AD9" s="124">
        <v>639200.4</v>
      </c>
      <c r="AE9" s="134">
        <v>685315.60000000009</v>
      </c>
      <c r="AF9" s="139"/>
      <c r="AG9" s="124">
        <v>13726.6</v>
      </c>
      <c r="AH9" s="134">
        <v>26759.800000000003</v>
      </c>
      <c r="AI9" s="147">
        <v>0</v>
      </c>
      <c r="AJ9" s="124">
        <v>0</v>
      </c>
      <c r="AK9" s="148">
        <v>0</v>
      </c>
      <c r="AL9" s="147"/>
      <c r="AM9" s="124">
        <v>0</v>
      </c>
      <c r="AN9" s="155">
        <v>0</v>
      </c>
      <c r="AO9" s="147">
        <v>0</v>
      </c>
      <c r="AP9" s="124">
        <v>0</v>
      </c>
      <c r="AQ9" s="125">
        <v>0</v>
      </c>
      <c r="AR9" s="147">
        <v>0</v>
      </c>
      <c r="AS9" s="124">
        <v>0</v>
      </c>
      <c r="AT9" s="134">
        <v>0</v>
      </c>
      <c r="AU9" s="147"/>
      <c r="AV9" s="124">
        <v>0</v>
      </c>
      <c r="AW9" s="134">
        <v>0</v>
      </c>
      <c r="AX9" s="147"/>
      <c r="AY9" s="124">
        <v>1178.4000000000001</v>
      </c>
      <c r="AZ9" s="134">
        <v>7630</v>
      </c>
      <c r="BA9" s="147"/>
      <c r="BB9" s="124"/>
      <c r="BC9" s="148">
        <v>153.60000000000002</v>
      </c>
      <c r="BD9" s="147"/>
      <c r="BE9" s="124">
        <v>260384.80000000002</v>
      </c>
      <c r="BF9" s="155">
        <v>355544.80000000005</v>
      </c>
      <c r="BG9" s="147"/>
      <c r="BH9" s="124"/>
      <c r="BI9" s="125">
        <v>3777.2000000000003</v>
      </c>
      <c r="BJ9" s="147">
        <v>0</v>
      </c>
      <c r="BK9" s="124">
        <v>0</v>
      </c>
      <c r="BL9" s="134">
        <v>0</v>
      </c>
      <c r="BM9" s="147"/>
      <c r="BN9" s="124">
        <v>4070.8</v>
      </c>
      <c r="BO9" s="155">
        <v>0</v>
      </c>
      <c r="BP9" s="147"/>
      <c r="BQ9" s="124"/>
      <c r="BR9" s="125">
        <v>2114</v>
      </c>
      <c r="BS9" s="156">
        <f t="shared" si="9"/>
        <v>4350142.2395709995</v>
      </c>
      <c r="BT9" s="157">
        <f t="shared" si="10"/>
        <v>5052640.9959392678</v>
      </c>
      <c r="BU9" s="158">
        <f t="shared" si="11"/>
        <v>4997648.4863079991</v>
      </c>
      <c r="BV9" s="159">
        <f t="shared" si="0"/>
        <v>1.3573363627167805</v>
      </c>
      <c r="BW9" s="160">
        <f t="shared" si="1"/>
        <v>1.5464060361620291</v>
      </c>
      <c r="BX9" s="161">
        <f t="shared" si="2"/>
        <v>1.5008957437463579</v>
      </c>
      <c r="BY9" s="29">
        <f t="shared" si="3"/>
        <v>0</v>
      </c>
      <c r="BZ9" s="59">
        <f t="shared" si="4"/>
        <v>0</v>
      </c>
      <c r="CA9" s="60">
        <f t="shared" si="5"/>
        <v>0</v>
      </c>
      <c r="CB9" s="29">
        <f t="shared" si="12"/>
        <v>0</v>
      </c>
      <c r="CC9" s="59">
        <f t="shared" si="13"/>
        <v>0</v>
      </c>
      <c r="CD9" s="60">
        <f t="shared" si="14"/>
        <v>0</v>
      </c>
      <c r="CE9" s="29">
        <f t="shared" si="6"/>
        <v>572616</v>
      </c>
      <c r="CF9" s="59">
        <f t="shared" si="7"/>
        <v>892648</v>
      </c>
      <c r="CG9" s="60">
        <f t="shared" si="8"/>
        <v>833936</v>
      </c>
      <c r="CJ9" s="121"/>
    </row>
    <row r="10" spans="1:88" x14ac:dyDescent="0.2">
      <c r="A10" s="146" t="s">
        <v>540</v>
      </c>
      <c r="B10" s="47" t="s">
        <v>777</v>
      </c>
      <c r="C10" s="4" t="s">
        <v>539</v>
      </c>
      <c r="D10" s="5" t="s">
        <v>694</v>
      </c>
      <c r="E10" s="4" t="s">
        <v>695</v>
      </c>
      <c r="F10" s="39" t="s">
        <v>791</v>
      </c>
      <c r="G10" s="36" t="s">
        <v>791</v>
      </c>
      <c r="H10" s="38" t="s">
        <v>791</v>
      </c>
      <c r="I10" s="31">
        <v>0</v>
      </c>
      <c r="J10" s="64">
        <v>0.4</v>
      </c>
      <c r="K10" s="123">
        <v>3394062</v>
      </c>
      <c r="L10" s="124">
        <v>3460180.0909090908</v>
      </c>
      <c r="M10" s="125">
        <v>3526298.0136799999</v>
      </c>
      <c r="N10" s="147">
        <v>3139507.35</v>
      </c>
      <c r="O10" s="133">
        <v>3200666.584090909</v>
      </c>
      <c r="P10" s="148">
        <v>3261825.6626539999</v>
      </c>
      <c r="Q10" s="149">
        <v>0.5</v>
      </c>
      <c r="R10" s="150">
        <v>0.5</v>
      </c>
      <c r="S10" s="151">
        <v>0.5</v>
      </c>
      <c r="T10" s="132">
        <v>-8925159.2891179994</v>
      </c>
      <c r="U10" s="124">
        <v>-9099026.0285164025</v>
      </c>
      <c r="V10" s="134">
        <v>-9272892.7679149993</v>
      </c>
      <c r="W10" s="152">
        <v>671687</v>
      </c>
      <c r="X10" s="153" t="s">
        <v>821</v>
      </c>
      <c r="Y10" s="154" t="s">
        <v>821</v>
      </c>
      <c r="Z10" s="147">
        <v>12377841</v>
      </c>
      <c r="AA10" s="124">
        <v>13026576</v>
      </c>
      <c r="AB10" s="125">
        <v>13557488</v>
      </c>
      <c r="AC10" s="147">
        <v>342357.60000000003</v>
      </c>
      <c r="AD10" s="124">
        <v>370694.60000000003</v>
      </c>
      <c r="AE10" s="134">
        <v>398097</v>
      </c>
      <c r="AF10" s="139"/>
      <c r="AG10" s="124">
        <v>0</v>
      </c>
      <c r="AH10" s="134">
        <v>0</v>
      </c>
      <c r="AI10" s="147">
        <v>0</v>
      </c>
      <c r="AJ10" s="124">
        <v>0</v>
      </c>
      <c r="AK10" s="148">
        <v>0</v>
      </c>
      <c r="AL10" s="147"/>
      <c r="AM10" s="124">
        <v>0</v>
      </c>
      <c r="AN10" s="155">
        <v>0</v>
      </c>
      <c r="AO10" s="147">
        <v>0</v>
      </c>
      <c r="AP10" s="124">
        <v>0</v>
      </c>
      <c r="AQ10" s="125">
        <v>0</v>
      </c>
      <c r="AR10" s="147">
        <v>0</v>
      </c>
      <c r="AS10" s="124">
        <v>0</v>
      </c>
      <c r="AT10" s="134">
        <v>0</v>
      </c>
      <c r="AU10" s="147"/>
      <c r="AV10" s="124">
        <v>0</v>
      </c>
      <c r="AW10" s="134">
        <v>0</v>
      </c>
      <c r="AX10" s="147"/>
      <c r="AY10" s="124">
        <v>0</v>
      </c>
      <c r="AZ10" s="134">
        <v>0</v>
      </c>
      <c r="BA10" s="147"/>
      <c r="BB10" s="124"/>
      <c r="BC10" s="148">
        <v>0</v>
      </c>
      <c r="BD10" s="147"/>
      <c r="BE10" s="124">
        <v>59281.600000000006</v>
      </c>
      <c r="BF10" s="155">
        <v>130032.40000000001</v>
      </c>
      <c r="BG10" s="147"/>
      <c r="BH10" s="124"/>
      <c r="BI10" s="125">
        <v>24296.400000000001</v>
      </c>
      <c r="BJ10" s="147">
        <v>0</v>
      </c>
      <c r="BK10" s="124">
        <v>0</v>
      </c>
      <c r="BL10" s="134">
        <v>0</v>
      </c>
      <c r="BM10" s="147"/>
      <c r="BN10" s="124">
        <v>0</v>
      </c>
      <c r="BO10" s="155">
        <v>0</v>
      </c>
      <c r="BP10" s="147"/>
      <c r="BQ10" s="124"/>
      <c r="BR10" s="125">
        <v>1567.2</v>
      </c>
      <c r="BS10" s="156">
        <f t="shared" si="9"/>
        <v>3795039.3108820003</v>
      </c>
      <c r="BT10" s="157">
        <f t="shared" si="10"/>
        <v>4357526.1714835968</v>
      </c>
      <c r="BU10" s="158">
        <f t="shared" si="11"/>
        <v>4838588.2320850007</v>
      </c>
      <c r="BV10" s="159">
        <f t="shared" si="0"/>
        <v>1.1181408326901512</v>
      </c>
      <c r="BW10" s="160">
        <f t="shared" si="1"/>
        <v>1.2593350799665306</v>
      </c>
      <c r="BX10" s="161">
        <f t="shared" si="2"/>
        <v>1.3721438781731075</v>
      </c>
      <c r="BY10" s="29">
        <f t="shared" si="3"/>
        <v>0</v>
      </c>
      <c r="BZ10" s="59">
        <f t="shared" si="4"/>
        <v>0</v>
      </c>
      <c r="CA10" s="60">
        <f t="shared" si="5"/>
        <v>0</v>
      </c>
      <c r="CB10" s="29">
        <f t="shared" si="12"/>
        <v>0</v>
      </c>
      <c r="CC10" s="59">
        <f t="shared" si="13"/>
        <v>0</v>
      </c>
      <c r="CD10" s="60">
        <f t="shared" si="14"/>
        <v>0</v>
      </c>
      <c r="CE10" s="29">
        <f t="shared" si="6"/>
        <v>200489</v>
      </c>
      <c r="CF10" s="59">
        <f t="shared" si="7"/>
        <v>448673</v>
      </c>
      <c r="CG10" s="60">
        <f t="shared" si="8"/>
        <v>656145</v>
      </c>
      <c r="CJ10" s="121"/>
    </row>
    <row r="11" spans="1:88" x14ac:dyDescent="0.2">
      <c r="A11" s="146" t="s">
        <v>542</v>
      </c>
      <c r="B11" s="47" t="s">
        <v>777</v>
      </c>
      <c r="C11" s="4" t="s">
        <v>541</v>
      </c>
      <c r="D11" s="5" t="s">
        <v>696</v>
      </c>
      <c r="E11" s="4" t="s">
        <v>697</v>
      </c>
      <c r="F11" s="5"/>
      <c r="G11" s="8" t="s">
        <v>802</v>
      </c>
      <c r="H11" s="38" t="s">
        <v>801</v>
      </c>
      <c r="I11" s="31">
        <v>0</v>
      </c>
      <c r="J11" s="64">
        <v>0.4</v>
      </c>
      <c r="K11" s="123">
        <v>2513850</v>
      </c>
      <c r="L11" s="124">
        <v>2562821.1038961038</v>
      </c>
      <c r="M11" s="125">
        <v>2611792.6970540001</v>
      </c>
      <c r="N11" s="147">
        <v>2325311.25</v>
      </c>
      <c r="O11" s="133">
        <v>2370609.5211038962</v>
      </c>
      <c r="P11" s="148">
        <v>2415908.2447749502</v>
      </c>
      <c r="Q11" s="149">
        <v>0.5</v>
      </c>
      <c r="R11" s="150">
        <v>0.5</v>
      </c>
      <c r="S11" s="151">
        <v>0.5</v>
      </c>
      <c r="T11" s="132">
        <v>-14913605.713253001</v>
      </c>
      <c r="U11" s="124">
        <v>-15204130.499874812</v>
      </c>
      <c r="V11" s="134">
        <v>-15494655.286496</v>
      </c>
      <c r="W11" s="152">
        <v>2400000</v>
      </c>
      <c r="X11" s="153" t="s">
        <v>817</v>
      </c>
      <c r="Y11" s="154" t="s">
        <v>821</v>
      </c>
      <c r="Z11" s="147">
        <v>16696806</v>
      </c>
      <c r="AA11" s="124">
        <v>18002666</v>
      </c>
      <c r="AB11" s="125">
        <v>18130544</v>
      </c>
      <c r="AC11" s="147">
        <v>470305.2</v>
      </c>
      <c r="AD11" s="124">
        <v>508292.60000000003</v>
      </c>
      <c r="AE11" s="134">
        <v>537391.80000000005</v>
      </c>
      <c r="AF11" s="147"/>
      <c r="AG11" s="124">
        <v>18106.8</v>
      </c>
      <c r="AH11" s="134">
        <v>12977.6</v>
      </c>
      <c r="AI11" s="147">
        <v>0</v>
      </c>
      <c r="AJ11" s="124">
        <v>0</v>
      </c>
      <c r="AK11" s="148">
        <v>0</v>
      </c>
      <c r="AL11" s="147"/>
      <c r="AM11" s="124">
        <v>0</v>
      </c>
      <c r="AN11" s="155">
        <v>0</v>
      </c>
      <c r="AO11" s="147">
        <v>0</v>
      </c>
      <c r="AP11" s="124">
        <v>0</v>
      </c>
      <c r="AQ11" s="125">
        <v>0</v>
      </c>
      <c r="AR11" s="147">
        <v>0</v>
      </c>
      <c r="AS11" s="124">
        <v>149.20000000000002</v>
      </c>
      <c r="AT11" s="134">
        <v>4892</v>
      </c>
      <c r="AU11" s="147"/>
      <c r="AV11" s="124">
        <v>206</v>
      </c>
      <c r="AW11" s="134">
        <v>18167.600000000002</v>
      </c>
      <c r="AX11" s="147"/>
      <c r="AY11" s="124">
        <v>5854.8</v>
      </c>
      <c r="AZ11" s="134">
        <v>14602.400000000001</v>
      </c>
      <c r="BA11" s="147"/>
      <c r="BB11" s="124"/>
      <c r="BC11" s="148">
        <v>2092.8000000000002</v>
      </c>
      <c r="BD11" s="147"/>
      <c r="BE11" s="124">
        <v>208938</v>
      </c>
      <c r="BF11" s="155">
        <v>285380.8</v>
      </c>
      <c r="BG11" s="147"/>
      <c r="BH11" s="124"/>
      <c r="BI11" s="125">
        <v>-2102</v>
      </c>
      <c r="BJ11" s="147">
        <v>0</v>
      </c>
      <c r="BK11" s="124">
        <v>0</v>
      </c>
      <c r="BL11" s="134">
        <v>0</v>
      </c>
      <c r="BM11" s="147"/>
      <c r="BN11" s="124">
        <v>8408.4</v>
      </c>
      <c r="BO11" s="155">
        <v>0</v>
      </c>
      <c r="BP11" s="147"/>
      <c r="BQ11" s="124"/>
      <c r="BR11" s="125">
        <v>1937.6000000000001</v>
      </c>
      <c r="BS11" s="156">
        <f t="shared" si="9"/>
        <v>3021505.4867469985</v>
      </c>
      <c r="BT11" s="157">
        <f t="shared" si="10"/>
        <v>3356491.3001251891</v>
      </c>
      <c r="BU11" s="158">
        <f t="shared" si="11"/>
        <v>3319229.3135040049</v>
      </c>
      <c r="BV11" s="159">
        <f t="shared" si="0"/>
        <v>1.2019434281070862</v>
      </c>
      <c r="BW11" s="160">
        <f t="shared" si="1"/>
        <v>1.3096861482147606</v>
      </c>
      <c r="BX11" s="161">
        <f t="shared" si="2"/>
        <v>1.2708624682379905</v>
      </c>
      <c r="BY11" s="29">
        <f t="shared" si="3"/>
        <v>0</v>
      </c>
      <c r="BZ11" s="59">
        <f t="shared" si="4"/>
        <v>0</v>
      </c>
      <c r="CA11" s="60">
        <f t="shared" si="5"/>
        <v>0</v>
      </c>
      <c r="CB11" s="29">
        <f t="shared" si="12"/>
        <v>0</v>
      </c>
      <c r="CC11" s="59">
        <f t="shared" si="13"/>
        <v>0</v>
      </c>
      <c r="CD11" s="60">
        <f t="shared" si="14"/>
        <v>0</v>
      </c>
      <c r="CE11" s="29">
        <f t="shared" si="6"/>
        <v>253828</v>
      </c>
      <c r="CF11" s="59">
        <f t="shared" si="7"/>
        <v>396835</v>
      </c>
      <c r="CG11" s="60">
        <f t="shared" si="8"/>
        <v>353718</v>
      </c>
      <c r="CJ11" s="121"/>
    </row>
    <row r="12" spans="1:88" x14ac:dyDescent="0.2">
      <c r="A12" s="146" t="s">
        <v>544</v>
      </c>
      <c r="B12" s="47" t="s">
        <v>777</v>
      </c>
      <c r="C12" s="4" t="s">
        <v>543</v>
      </c>
      <c r="D12" s="5" t="s">
        <v>698</v>
      </c>
      <c r="E12" s="4" t="s">
        <v>699</v>
      </c>
      <c r="F12" s="5"/>
      <c r="G12" s="8" t="s">
        <v>802</v>
      </c>
      <c r="H12" s="40"/>
      <c r="I12" s="31">
        <v>0</v>
      </c>
      <c r="J12" s="64">
        <v>0.4</v>
      </c>
      <c r="K12" s="123">
        <v>3479457</v>
      </c>
      <c r="L12" s="124">
        <v>3547238.6298701293</v>
      </c>
      <c r="M12" s="125">
        <v>3615019.965576</v>
      </c>
      <c r="N12" s="147">
        <v>3218497.7250000001</v>
      </c>
      <c r="O12" s="133">
        <v>3281195.7326298696</v>
      </c>
      <c r="P12" s="148">
        <v>3343893.4681578004</v>
      </c>
      <c r="Q12" s="149">
        <v>0.5</v>
      </c>
      <c r="R12" s="150">
        <v>0.5</v>
      </c>
      <c r="S12" s="151">
        <v>0.5</v>
      </c>
      <c r="T12" s="132">
        <v>-15421711.044414001</v>
      </c>
      <c r="U12" s="124">
        <v>-15722133.986837648</v>
      </c>
      <c r="V12" s="134">
        <v>-16022556.929261001</v>
      </c>
      <c r="W12" s="152">
        <v>0</v>
      </c>
      <c r="X12" s="153" t="s">
        <v>821</v>
      </c>
      <c r="Y12" s="154" t="s">
        <v>821</v>
      </c>
      <c r="Z12" s="147">
        <v>17584285</v>
      </c>
      <c r="AA12" s="124">
        <v>19625470</v>
      </c>
      <c r="AB12" s="125">
        <v>19723739</v>
      </c>
      <c r="AC12" s="147">
        <v>586190.6</v>
      </c>
      <c r="AD12" s="124">
        <v>629009.4</v>
      </c>
      <c r="AE12" s="134">
        <v>658467</v>
      </c>
      <c r="AF12" s="147"/>
      <c r="AG12" s="124">
        <v>15075.2</v>
      </c>
      <c r="AH12" s="134">
        <v>14117.800000000001</v>
      </c>
      <c r="AI12" s="147">
        <v>0</v>
      </c>
      <c r="AJ12" s="124">
        <v>0</v>
      </c>
      <c r="AK12" s="148">
        <v>0</v>
      </c>
      <c r="AL12" s="147"/>
      <c r="AM12" s="124">
        <v>0</v>
      </c>
      <c r="AN12" s="155">
        <v>0</v>
      </c>
      <c r="AO12" s="147">
        <v>0</v>
      </c>
      <c r="AP12" s="124">
        <v>0</v>
      </c>
      <c r="AQ12" s="125">
        <v>0</v>
      </c>
      <c r="AR12" s="147">
        <v>0</v>
      </c>
      <c r="AS12" s="124">
        <v>36418.400000000001</v>
      </c>
      <c r="AT12" s="134">
        <v>29526</v>
      </c>
      <c r="AU12" s="147"/>
      <c r="AV12" s="124">
        <v>0</v>
      </c>
      <c r="AW12" s="134">
        <v>-5357.6</v>
      </c>
      <c r="AX12" s="147"/>
      <c r="AY12" s="124">
        <v>0</v>
      </c>
      <c r="AZ12" s="134">
        <v>5448</v>
      </c>
      <c r="BA12" s="147"/>
      <c r="BB12" s="124"/>
      <c r="BC12" s="148">
        <v>0</v>
      </c>
      <c r="BD12" s="147"/>
      <c r="BE12" s="124">
        <v>214974.40000000002</v>
      </c>
      <c r="BF12" s="155">
        <v>304169.60000000003</v>
      </c>
      <c r="BG12" s="147"/>
      <c r="BH12" s="124"/>
      <c r="BI12" s="125">
        <v>3333.6000000000004</v>
      </c>
      <c r="BJ12" s="147">
        <v>0</v>
      </c>
      <c r="BK12" s="124">
        <v>0</v>
      </c>
      <c r="BL12" s="134">
        <v>0</v>
      </c>
      <c r="BM12" s="147"/>
      <c r="BN12" s="124">
        <v>0</v>
      </c>
      <c r="BO12" s="155">
        <v>0</v>
      </c>
      <c r="BP12" s="147"/>
      <c r="BQ12" s="124"/>
      <c r="BR12" s="125">
        <v>3302.8</v>
      </c>
      <c r="BS12" s="156">
        <f t="shared" si="9"/>
        <v>2748764.5555860009</v>
      </c>
      <c r="BT12" s="157">
        <f t="shared" si="10"/>
        <v>4798813.4131623469</v>
      </c>
      <c r="BU12" s="158">
        <f t="shared" si="11"/>
        <v>4714189.2707390022</v>
      </c>
      <c r="BV12" s="159">
        <f t="shared" si="0"/>
        <v>0.78999813924586537</v>
      </c>
      <c r="BW12" s="160">
        <f t="shared" si="1"/>
        <v>1.3528307266258093</v>
      </c>
      <c r="BX12" s="161">
        <f t="shared" si="2"/>
        <v>1.3040562197802041</v>
      </c>
      <c r="BY12" s="29">
        <f t="shared" si="3"/>
        <v>469733.16941399919</v>
      </c>
      <c r="BZ12" s="59">
        <f t="shared" si="4"/>
        <v>0</v>
      </c>
      <c r="CA12" s="60">
        <f t="shared" si="5"/>
        <v>0</v>
      </c>
      <c r="CB12" s="29">
        <f t="shared" si="12"/>
        <v>469733</v>
      </c>
      <c r="CC12" s="59">
        <f t="shared" si="13"/>
        <v>0</v>
      </c>
      <c r="CD12" s="60">
        <f t="shared" si="14"/>
        <v>0</v>
      </c>
      <c r="CE12" s="29">
        <f t="shared" si="6"/>
        <v>0</v>
      </c>
      <c r="CF12" s="59">
        <f t="shared" si="7"/>
        <v>625787</v>
      </c>
      <c r="CG12" s="60">
        <f t="shared" si="8"/>
        <v>549585</v>
      </c>
      <c r="CJ12" s="121"/>
    </row>
    <row r="13" spans="1:88" x14ac:dyDescent="0.2">
      <c r="A13" s="146" t="s">
        <v>546</v>
      </c>
      <c r="B13" s="47" t="s">
        <v>777</v>
      </c>
      <c r="C13" s="4" t="s">
        <v>545</v>
      </c>
      <c r="D13" s="5" t="s">
        <v>700</v>
      </c>
      <c r="E13" s="4" t="s">
        <v>653</v>
      </c>
      <c r="F13" s="39" t="s">
        <v>793</v>
      </c>
      <c r="G13" s="36" t="s">
        <v>793</v>
      </c>
      <c r="H13" s="38" t="s">
        <v>793</v>
      </c>
      <c r="I13" s="31">
        <v>0</v>
      </c>
      <c r="J13" s="64">
        <v>0.4</v>
      </c>
      <c r="K13" s="123">
        <v>1868332</v>
      </c>
      <c r="L13" s="124">
        <v>1904728.0779220778</v>
      </c>
      <c r="M13" s="125">
        <v>1941123.725906</v>
      </c>
      <c r="N13" s="147">
        <v>1728207.1</v>
      </c>
      <c r="O13" s="133">
        <v>1761873.4720779222</v>
      </c>
      <c r="P13" s="148">
        <v>1795539.4464630501</v>
      </c>
      <c r="Q13" s="149">
        <v>0.5</v>
      </c>
      <c r="R13" s="150">
        <v>0.5</v>
      </c>
      <c r="S13" s="151">
        <v>0.5</v>
      </c>
      <c r="T13" s="132">
        <v>-6936456.3901169999</v>
      </c>
      <c r="U13" s="124">
        <v>-7071582.163950447</v>
      </c>
      <c r="V13" s="134">
        <v>-7206707.9377840003</v>
      </c>
      <c r="W13" s="152">
        <v>774959</v>
      </c>
      <c r="X13" s="153" t="s">
        <v>821</v>
      </c>
      <c r="Y13" s="154" t="s">
        <v>821</v>
      </c>
      <c r="Z13" s="147">
        <v>8809878</v>
      </c>
      <c r="AA13" s="124">
        <v>9064281</v>
      </c>
      <c r="AB13" s="125">
        <v>8771483</v>
      </c>
      <c r="AC13" s="147">
        <v>401450.03600000002</v>
      </c>
      <c r="AD13" s="124">
        <v>428052.4</v>
      </c>
      <c r="AE13" s="134">
        <v>459412</v>
      </c>
      <c r="AF13" s="147"/>
      <c r="AG13" s="124">
        <v>0</v>
      </c>
      <c r="AH13" s="134">
        <v>19534.8</v>
      </c>
      <c r="AI13" s="147">
        <v>0</v>
      </c>
      <c r="AJ13" s="124">
        <v>0</v>
      </c>
      <c r="AK13" s="148">
        <v>0</v>
      </c>
      <c r="AL13" s="147"/>
      <c r="AM13" s="124">
        <v>0</v>
      </c>
      <c r="AN13" s="155">
        <v>0</v>
      </c>
      <c r="AO13" s="147">
        <v>0</v>
      </c>
      <c r="AP13" s="124">
        <v>0</v>
      </c>
      <c r="AQ13" s="125">
        <v>0</v>
      </c>
      <c r="AR13" s="147">
        <v>0</v>
      </c>
      <c r="AS13" s="124">
        <v>0</v>
      </c>
      <c r="AT13" s="134">
        <v>1385.2</v>
      </c>
      <c r="AU13" s="147"/>
      <c r="AV13" s="124">
        <v>0</v>
      </c>
      <c r="AW13" s="134">
        <v>228</v>
      </c>
      <c r="AX13" s="147"/>
      <c r="AY13" s="124">
        <v>2624.4</v>
      </c>
      <c r="AZ13" s="134">
        <v>4266.4000000000005</v>
      </c>
      <c r="BA13" s="147"/>
      <c r="BB13" s="124"/>
      <c r="BC13" s="148">
        <v>0</v>
      </c>
      <c r="BD13" s="147"/>
      <c r="BE13" s="124">
        <v>113161.20000000001</v>
      </c>
      <c r="BF13" s="155">
        <v>197802.40000000002</v>
      </c>
      <c r="BG13" s="147"/>
      <c r="BH13" s="124"/>
      <c r="BI13" s="125">
        <v>8075.6</v>
      </c>
      <c r="BJ13" s="147">
        <v>65.036000000000001</v>
      </c>
      <c r="BK13" s="124">
        <v>0</v>
      </c>
      <c r="BL13" s="134">
        <v>0</v>
      </c>
      <c r="BM13" s="147"/>
      <c r="BN13" s="124">
        <v>650.40000000000009</v>
      </c>
      <c r="BO13" s="155">
        <v>0</v>
      </c>
      <c r="BP13" s="147"/>
      <c r="BQ13" s="124"/>
      <c r="BR13" s="125">
        <v>4752.8</v>
      </c>
      <c r="BS13" s="156">
        <f t="shared" si="9"/>
        <v>2274936.6818830008</v>
      </c>
      <c r="BT13" s="157">
        <f t="shared" si="10"/>
        <v>2537187.2360495534</v>
      </c>
      <c r="BU13" s="158">
        <f t="shared" si="11"/>
        <v>2260232.2622160008</v>
      </c>
      <c r="BV13" s="159">
        <f t="shared" si="0"/>
        <v>1.217629779869424</v>
      </c>
      <c r="BW13" s="160">
        <f t="shared" si="1"/>
        <v>1.3320469548689822</v>
      </c>
      <c r="BX13" s="161">
        <f t="shared" si="2"/>
        <v>1.1643937128021349</v>
      </c>
      <c r="BY13" s="29">
        <f t="shared" si="3"/>
        <v>0</v>
      </c>
      <c r="BZ13" s="59">
        <f t="shared" si="4"/>
        <v>0</v>
      </c>
      <c r="CA13" s="60">
        <f t="shared" si="5"/>
        <v>0</v>
      </c>
      <c r="CB13" s="29">
        <f t="shared" si="12"/>
        <v>0</v>
      </c>
      <c r="CC13" s="59">
        <f t="shared" si="13"/>
        <v>0</v>
      </c>
      <c r="CD13" s="60">
        <f t="shared" si="14"/>
        <v>0</v>
      </c>
      <c r="CE13" s="29">
        <f t="shared" si="6"/>
        <v>203302</v>
      </c>
      <c r="CF13" s="59">
        <f t="shared" si="7"/>
        <v>316230</v>
      </c>
      <c r="CG13" s="60">
        <f t="shared" si="8"/>
        <v>159554</v>
      </c>
      <c r="CJ13" s="121"/>
    </row>
    <row r="14" spans="1:88" x14ac:dyDescent="0.2">
      <c r="A14" s="146" t="s">
        <v>548</v>
      </c>
      <c r="B14" s="47" t="s">
        <v>778</v>
      </c>
      <c r="C14" s="4" t="s">
        <v>547</v>
      </c>
      <c r="D14" s="5" t="s">
        <v>701</v>
      </c>
      <c r="E14" s="4" t="s">
        <v>653</v>
      </c>
      <c r="F14" s="5"/>
      <c r="G14" s="36" t="s">
        <v>796</v>
      </c>
      <c r="H14" s="38" t="s">
        <v>796</v>
      </c>
      <c r="I14" s="31">
        <v>0</v>
      </c>
      <c r="J14" s="64">
        <v>0.3</v>
      </c>
      <c r="K14" s="123">
        <v>50404787</v>
      </c>
      <c r="L14" s="124">
        <v>51386698.435064927</v>
      </c>
      <c r="M14" s="125">
        <v>52368609.586203001</v>
      </c>
      <c r="N14" s="147">
        <v>46624427.975000001</v>
      </c>
      <c r="O14" s="133">
        <v>47532696.052435063</v>
      </c>
      <c r="P14" s="148">
        <v>48440963.867237777</v>
      </c>
      <c r="Q14" s="149">
        <v>0</v>
      </c>
      <c r="R14" s="150">
        <v>0</v>
      </c>
      <c r="S14" s="151">
        <v>0</v>
      </c>
      <c r="T14" s="132">
        <v>33689958.883339003</v>
      </c>
      <c r="U14" s="124">
        <v>34346256.783663787</v>
      </c>
      <c r="V14" s="134">
        <v>35002554.683987997</v>
      </c>
      <c r="W14" s="152">
        <v>7557284</v>
      </c>
      <c r="X14" s="153" t="s">
        <v>817</v>
      </c>
      <c r="Y14" s="154" t="s">
        <v>821</v>
      </c>
      <c r="Z14" s="147">
        <v>14289058</v>
      </c>
      <c r="AA14" s="124">
        <v>17602819</v>
      </c>
      <c r="AB14" s="125">
        <v>15182180</v>
      </c>
      <c r="AC14" s="147">
        <v>337407.3</v>
      </c>
      <c r="AD14" s="124">
        <v>375451.05</v>
      </c>
      <c r="AE14" s="134">
        <v>401146.95</v>
      </c>
      <c r="AF14" s="147"/>
      <c r="AG14" s="124">
        <v>10541.4</v>
      </c>
      <c r="AH14" s="134">
        <v>7781.4</v>
      </c>
      <c r="AI14" s="147">
        <v>0</v>
      </c>
      <c r="AJ14" s="124">
        <v>0</v>
      </c>
      <c r="AK14" s="148">
        <v>130152</v>
      </c>
      <c r="AL14" s="147"/>
      <c r="AM14" s="124">
        <v>0</v>
      </c>
      <c r="AN14" s="155">
        <v>52642.2</v>
      </c>
      <c r="AO14" s="147">
        <v>0</v>
      </c>
      <c r="AP14" s="124">
        <v>0</v>
      </c>
      <c r="AQ14" s="125">
        <v>0</v>
      </c>
      <c r="AR14" s="147">
        <v>0</v>
      </c>
      <c r="AS14" s="124">
        <v>16591.5</v>
      </c>
      <c r="AT14" s="134">
        <v>0</v>
      </c>
      <c r="AU14" s="147"/>
      <c r="AV14" s="124">
        <v>0</v>
      </c>
      <c r="AW14" s="134">
        <v>-14024.1</v>
      </c>
      <c r="AX14" s="147"/>
      <c r="AY14" s="124">
        <v>274.5</v>
      </c>
      <c r="AZ14" s="134">
        <v>348.3</v>
      </c>
      <c r="BA14" s="147"/>
      <c r="BB14" s="124"/>
      <c r="BC14" s="148">
        <v>0</v>
      </c>
      <c r="BD14" s="147"/>
      <c r="BE14" s="124">
        <v>197790</v>
      </c>
      <c r="BF14" s="155">
        <v>281818.8</v>
      </c>
      <c r="BG14" s="147"/>
      <c r="BH14" s="124"/>
      <c r="BI14" s="125">
        <v>2863.2</v>
      </c>
      <c r="BJ14" s="147">
        <v>0</v>
      </c>
      <c r="BK14" s="124">
        <v>0</v>
      </c>
      <c r="BL14" s="134">
        <v>0</v>
      </c>
      <c r="BM14" s="147"/>
      <c r="BN14" s="124">
        <v>1210.8</v>
      </c>
      <c r="BO14" s="155">
        <v>0</v>
      </c>
      <c r="BP14" s="147"/>
      <c r="BQ14" s="124"/>
      <c r="BR14" s="125">
        <v>67.8</v>
      </c>
      <c r="BS14" s="156">
        <f t="shared" si="9"/>
        <v>50130172.343339004</v>
      </c>
      <c r="BT14" s="157">
        <f t="shared" si="10"/>
        <v>52097497.993663788</v>
      </c>
      <c r="BU14" s="158">
        <f t="shared" si="11"/>
        <v>50594094.193987995</v>
      </c>
      <c r="BV14" s="159">
        <f t="shared" si="0"/>
        <v>0.99455181396439596</v>
      </c>
      <c r="BW14" s="160">
        <f t="shared" si="1"/>
        <v>1.0138323647995613</v>
      </c>
      <c r="BX14" s="161">
        <f t="shared" si="2"/>
        <v>0.96611490344623319</v>
      </c>
      <c r="BY14" s="29">
        <f t="shared" si="3"/>
        <v>0</v>
      </c>
      <c r="BZ14" s="59">
        <f t="shared" si="4"/>
        <v>0</v>
      </c>
      <c r="CA14" s="60">
        <f t="shared" si="5"/>
        <v>0</v>
      </c>
      <c r="CB14" s="29">
        <f t="shared" si="12"/>
        <v>0</v>
      </c>
      <c r="CC14" s="59">
        <f t="shared" si="13"/>
        <v>0</v>
      </c>
      <c r="CD14" s="60">
        <f t="shared" si="14"/>
        <v>0</v>
      </c>
      <c r="CE14" s="29">
        <f t="shared" si="6"/>
        <v>0</v>
      </c>
      <c r="CF14" s="59">
        <f t="shared" si="7"/>
        <v>0</v>
      </c>
      <c r="CG14" s="60">
        <f t="shared" si="8"/>
        <v>0</v>
      </c>
      <c r="CJ14" s="121"/>
    </row>
    <row r="15" spans="1:88" x14ac:dyDescent="0.2">
      <c r="A15" s="146" t="s">
        <v>550</v>
      </c>
      <c r="B15" s="47" t="s">
        <v>778</v>
      </c>
      <c r="C15" s="4" t="s">
        <v>549</v>
      </c>
      <c r="D15" s="5" t="s">
        <v>701</v>
      </c>
      <c r="E15" s="4" t="s">
        <v>653</v>
      </c>
      <c r="F15" s="5"/>
      <c r="G15" s="8" t="s">
        <v>802</v>
      </c>
      <c r="H15" s="40"/>
      <c r="I15" s="31">
        <v>0</v>
      </c>
      <c r="J15" s="64">
        <v>0.3</v>
      </c>
      <c r="K15" s="123">
        <v>51306341</v>
      </c>
      <c r="L15" s="124">
        <v>52305815.175324678</v>
      </c>
      <c r="M15" s="125">
        <v>53305289.352357</v>
      </c>
      <c r="N15" s="147">
        <v>47458365.425000004</v>
      </c>
      <c r="O15" s="133">
        <v>48382879.037175328</v>
      </c>
      <c r="P15" s="148">
        <v>49307392.650930226</v>
      </c>
      <c r="Q15" s="149">
        <v>0</v>
      </c>
      <c r="R15" s="150">
        <v>0</v>
      </c>
      <c r="S15" s="151">
        <v>0</v>
      </c>
      <c r="T15" s="132">
        <v>17434843.487509001</v>
      </c>
      <c r="U15" s="124">
        <v>17774483.295707226</v>
      </c>
      <c r="V15" s="134">
        <v>18114123.103905</v>
      </c>
      <c r="W15" s="152">
        <v>3638243</v>
      </c>
      <c r="X15" s="153" t="s">
        <v>821</v>
      </c>
      <c r="Y15" s="154" t="s">
        <v>821</v>
      </c>
      <c r="Z15" s="147">
        <v>31158898</v>
      </c>
      <c r="AA15" s="124">
        <v>31021796</v>
      </c>
      <c r="AB15" s="125">
        <v>31454118</v>
      </c>
      <c r="AC15" s="147">
        <v>499547.20049999998</v>
      </c>
      <c r="AD15" s="124">
        <v>547858.79999999993</v>
      </c>
      <c r="AE15" s="134">
        <v>583151.25</v>
      </c>
      <c r="AF15" s="147"/>
      <c r="AG15" s="124">
        <v>35245.35</v>
      </c>
      <c r="AH15" s="134">
        <v>37029.75</v>
      </c>
      <c r="AI15" s="147">
        <v>0</v>
      </c>
      <c r="AJ15" s="124">
        <v>0</v>
      </c>
      <c r="AK15" s="148">
        <v>0</v>
      </c>
      <c r="AL15" s="147"/>
      <c r="AM15" s="124">
        <v>0</v>
      </c>
      <c r="AN15" s="155">
        <v>0</v>
      </c>
      <c r="AO15" s="147">
        <v>0</v>
      </c>
      <c r="AP15" s="124">
        <v>0</v>
      </c>
      <c r="AQ15" s="125">
        <v>0</v>
      </c>
      <c r="AR15" s="147">
        <v>0</v>
      </c>
      <c r="AS15" s="124">
        <v>0</v>
      </c>
      <c r="AT15" s="134">
        <v>0</v>
      </c>
      <c r="AU15" s="147"/>
      <c r="AV15" s="124">
        <v>0</v>
      </c>
      <c r="AW15" s="134">
        <v>0</v>
      </c>
      <c r="AX15" s="147"/>
      <c r="AY15" s="124">
        <v>3743.7</v>
      </c>
      <c r="AZ15" s="134">
        <v>20011.2</v>
      </c>
      <c r="BA15" s="147"/>
      <c r="BB15" s="124"/>
      <c r="BC15" s="148">
        <v>6344.7</v>
      </c>
      <c r="BD15" s="147"/>
      <c r="BE15" s="124">
        <v>501646.8</v>
      </c>
      <c r="BF15" s="155">
        <v>834393</v>
      </c>
      <c r="BG15" s="147"/>
      <c r="BH15" s="124"/>
      <c r="BI15" s="125">
        <v>54763.199999999997</v>
      </c>
      <c r="BJ15" s="147">
        <v>0</v>
      </c>
      <c r="BK15" s="124">
        <v>0</v>
      </c>
      <c r="BL15" s="134">
        <v>0</v>
      </c>
      <c r="BM15" s="147"/>
      <c r="BN15" s="124">
        <v>0</v>
      </c>
      <c r="BO15" s="155">
        <v>0</v>
      </c>
      <c r="BP15" s="147"/>
      <c r="BQ15" s="124"/>
      <c r="BR15" s="125">
        <v>9876.2999999999993</v>
      </c>
      <c r="BS15" s="156">
        <f>IF(I15=0,IF($X15="Yes",Z15+AC15+AI15-AO15+AR15+BJ15+(0.8*$W15*$J15)+T15,IF($Y15="Yes",Z15+AC15+AI15-AO15+AR15+BJ15+(0.8*$W15*$J15)+T15,Z15+AC15+AI15-AO15+AR15+BJ15+T15)),Z15+AC15+AI15-AO15+AR15+BJ15+(0.8*$W15*$J15)+T15)</f>
        <v>49093288.688009001</v>
      </c>
      <c r="BT15" s="157">
        <f t="shared" si="10"/>
        <v>49884773.945707232</v>
      </c>
      <c r="BU15" s="158">
        <f t="shared" si="11"/>
        <v>51113810.503904998</v>
      </c>
      <c r="BV15" s="159">
        <f t="shared" si="0"/>
        <v>0.9568659103561683</v>
      </c>
      <c r="BW15" s="160">
        <f t="shared" si="1"/>
        <v>0.95371372721173886</v>
      </c>
      <c r="BX15" s="161">
        <f t="shared" si="2"/>
        <v>0.95888815396975047</v>
      </c>
      <c r="BY15" s="29">
        <f t="shared" si="3"/>
        <v>0</v>
      </c>
      <c r="BZ15" s="59">
        <f t="shared" si="4"/>
        <v>0</v>
      </c>
      <c r="CA15" s="60">
        <f t="shared" si="5"/>
        <v>0</v>
      </c>
      <c r="CB15" s="29">
        <f t="shared" si="12"/>
        <v>0</v>
      </c>
      <c r="CC15" s="59">
        <f t="shared" si="13"/>
        <v>0</v>
      </c>
      <c r="CD15" s="60">
        <f t="shared" si="14"/>
        <v>0</v>
      </c>
      <c r="CE15" s="29">
        <f t="shared" si="6"/>
        <v>0</v>
      </c>
      <c r="CF15" s="59">
        <f t="shared" si="7"/>
        <v>0</v>
      </c>
      <c r="CG15" s="60">
        <f t="shared" si="8"/>
        <v>0</v>
      </c>
      <c r="CJ15" s="121"/>
    </row>
    <row r="16" spans="1:88" x14ac:dyDescent="0.2">
      <c r="A16" s="146" t="s">
        <v>552</v>
      </c>
      <c r="B16" s="47" t="s">
        <v>779</v>
      </c>
      <c r="C16" s="4" t="s">
        <v>551</v>
      </c>
      <c r="D16" s="5" t="s">
        <v>653</v>
      </c>
      <c r="E16" s="4" t="s">
        <v>702</v>
      </c>
      <c r="F16" s="5"/>
      <c r="G16" s="8" t="s">
        <v>802</v>
      </c>
      <c r="H16" s="40"/>
      <c r="I16" s="31">
        <v>0</v>
      </c>
      <c r="J16" s="64">
        <v>0.49</v>
      </c>
      <c r="K16" s="123">
        <v>49737196</v>
      </c>
      <c r="L16" s="124">
        <v>50706102.415584408</v>
      </c>
      <c r="M16" s="125">
        <v>51675008.664246999</v>
      </c>
      <c r="N16" s="147">
        <v>46006906.300000004</v>
      </c>
      <c r="O16" s="133">
        <v>46903144.734415576</v>
      </c>
      <c r="P16" s="148">
        <v>47799383.014428474</v>
      </c>
      <c r="Q16" s="149">
        <v>0</v>
      </c>
      <c r="R16" s="150">
        <v>0</v>
      </c>
      <c r="S16" s="151">
        <v>0</v>
      </c>
      <c r="T16" s="132">
        <v>25443599.529336996</v>
      </c>
      <c r="U16" s="124">
        <v>25939254.06562278</v>
      </c>
      <c r="V16" s="134">
        <v>26434908.601907998</v>
      </c>
      <c r="W16" s="152">
        <v>964698</v>
      </c>
      <c r="X16" s="153" t="s">
        <v>821</v>
      </c>
      <c r="Y16" s="154" t="s">
        <v>821</v>
      </c>
      <c r="Z16" s="147">
        <v>24380323</v>
      </c>
      <c r="AA16" s="124">
        <v>24460696</v>
      </c>
      <c r="AB16" s="125">
        <v>24817538</v>
      </c>
      <c r="AC16" s="147">
        <v>1089636.03</v>
      </c>
      <c r="AD16" s="124">
        <v>1172845.135</v>
      </c>
      <c r="AE16" s="134">
        <v>1228002.4750000001</v>
      </c>
      <c r="AF16" s="147"/>
      <c r="AG16" s="124">
        <v>27524.77</v>
      </c>
      <c r="AH16" s="134">
        <v>18104.52</v>
      </c>
      <c r="AI16" s="147">
        <v>0</v>
      </c>
      <c r="AJ16" s="124">
        <v>0</v>
      </c>
      <c r="AK16" s="148">
        <v>0</v>
      </c>
      <c r="AL16" s="147"/>
      <c r="AM16" s="124">
        <v>0</v>
      </c>
      <c r="AN16" s="155">
        <v>0</v>
      </c>
      <c r="AO16" s="147">
        <v>0</v>
      </c>
      <c r="AP16" s="124">
        <v>0</v>
      </c>
      <c r="AQ16" s="125">
        <v>0</v>
      </c>
      <c r="AR16" s="147">
        <v>0</v>
      </c>
      <c r="AS16" s="124">
        <v>1615.04</v>
      </c>
      <c r="AT16" s="134">
        <v>0</v>
      </c>
      <c r="AU16" s="147"/>
      <c r="AV16" s="124">
        <v>0</v>
      </c>
      <c r="AW16" s="134">
        <v>0</v>
      </c>
      <c r="AX16" s="147"/>
      <c r="AY16" s="124">
        <v>2418.64</v>
      </c>
      <c r="AZ16" s="134">
        <v>6668.9</v>
      </c>
      <c r="BA16" s="147"/>
      <c r="BB16" s="124"/>
      <c r="BC16" s="148">
        <v>375.83</v>
      </c>
      <c r="BD16" s="147"/>
      <c r="BE16" s="124">
        <v>369386.5</v>
      </c>
      <c r="BF16" s="155">
        <v>494974.97</v>
      </c>
      <c r="BG16" s="147"/>
      <c r="BH16" s="124"/>
      <c r="BI16" s="125">
        <v>1064.28</v>
      </c>
      <c r="BJ16" s="147">
        <v>0</v>
      </c>
      <c r="BK16" s="124">
        <v>0</v>
      </c>
      <c r="BL16" s="134">
        <v>0</v>
      </c>
      <c r="BM16" s="147"/>
      <c r="BN16" s="124">
        <v>0</v>
      </c>
      <c r="BO16" s="155">
        <v>0</v>
      </c>
      <c r="BP16" s="147"/>
      <c r="BQ16" s="124"/>
      <c r="BR16" s="125">
        <v>9957.7800000000007</v>
      </c>
      <c r="BS16" s="156">
        <f t="shared" si="9"/>
        <v>50913558.559336998</v>
      </c>
      <c r="BT16" s="157">
        <f t="shared" si="10"/>
        <v>51973740.150622785</v>
      </c>
      <c r="BU16" s="158">
        <f t="shared" si="11"/>
        <v>53011595.356907994</v>
      </c>
      <c r="BV16" s="159">
        <f t="shared" si="0"/>
        <v>1.0236515657082277</v>
      </c>
      <c r="BW16" s="160">
        <f t="shared" si="1"/>
        <v>1.0249997076219524</v>
      </c>
      <c r="BX16" s="161">
        <f t="shared" si="2"/>
        <v>1.0258652437069788</v>
      </c>
      <c r="BY16" s="29">
        <f t="shared" si="3"/>
        <v>0</v>
      </c>
      <c r="BZ16" s="59">
        <f t="shared" si="4"/>
        <v>0</v>
      </c>
      <c r="CA16" s="60">
        <f t="shared" si="5"/>
        <v>0</v>
      </c>
      <c r="CB16" s="29">
        <f t="shared" si="12"/>
        <v>0</v>
      </c>
      <c r="CC16" s="59">
        <f t="shared" si="13"/>
        <v>0</v>
      </c>
      <c r="CD16" s="60">
        <f t="shared" si="14"/>
        <v>0</v>
      </c>
      <c r="CE16" s="29">
        <f t="shared" si="6"/>
        <v>0</v>
      </c>
      <c r="CF16" s="59">
        <f t="shared" si="7"/>
        <v>0</v>
      </c>
      <c r="CG16" s="60">
        <f t="shared" si="8"/>
        <v>0</v>
      </c>
      <c r="CJ16" s="121"/>
    </row>
    <row r="17" spans="1:88" x14ac:dyDescent="0.2">
      <c r="A17" s="146" t="s">
        <v>554</v>
      </c>
      <c r="B17" s="47" t="s">
        <v>777</v>
      </c>
      <c r="C17" s="4" t="s">
        <v>553</v>
      </c>
      <c r="D17" s="5" t="s">
        <v>691</v>
      </c>
      <c r="E17" s="4" t="s">
        <v>653</v>
      </c>
      <c r="F17" s="5"/>
      <c r="G17" s="36" t="s">
        <v>795</v>
      </c>
      <c r="H17" s="38" t="s">
        <v>795</v>
      </c>
      <c r="I17" s="31">
        <v>0</v>
      </c>
      <c r="J17" s="64">
        <v>0.4</v>
      </c>
      <c r="K17" s="123">
        <v>2733859</v>
      </c>
      <c r="L17" s="124">
        <v>2787115.993506493</v>
      </c>
      <c r="M17" s="125">
        <v>2840373.2691790001</v>
      </c>
      <c r="N17" s="147">
        <v>2528819.5750000002</v>
      </c>
      <c r="O17" s="133">
        <v>2578082.2939935061</v>
      </c>
      <c r="P17" s="148">
        <v>2627345.2739905752</v>
      </c>
      <c r="Q17" s="149">
        <v>0.5</v>
      </c>
      <c r="R17" s="150">
        <v>0.5</v>
      </c>
      <c r="S17" s="151">
        <v>0.5</v>
      </c>
      <c r="T17" s="132">
        <v>-6044857.2405810002</v>
      </c>
      <c r="U17" s="124">
        <v>-6162614.1998130968</v>
      </c>
      <c r="V17" s="134">
        <v>-6280371.1590449996</v>
      </c>
      <c r="W17" s="152">
        <v>756936</v>
      </c>
      <c r="X17" s="153" t="s">
        <v>821</v>
      </c>
      <c r="Y17" s="154" t="s">
        <v>821</v>
      </c>
      <c r="Z17" s="147">
        <v>8947804</v>
      </c>
      <c r="AA17" s="124">
        <v>9259626</v>
      </c>
      <c r="AB17" s="125">
        <v>8763122</v>
      </c>
      <c r="AC17" s="147">
        <v>254768.6</v>
      </c>
      <c r="AD17" s="124">
        <v>265761.40000000002</v>
      </c>
      <c r="AE17" s="134">
        <v>278400.40000000002</v>
      </c>
      <c r="AF17" s="147"/>
      <c r="AG17" s="124">
        <v>2838.4</v>
      </c>
      <c r="AH17" s="134">
        <v>9208.6</v>
      </c>
      <c r="AI17" s="147">
        <v>0</v>
      </c>
      <c r="AJ17" s="124">
        <v>0</v>
      </c>
      <c r="AK17" s="148">
        <v>0</v>
      </c>
      <c r="AL17" s="147"/>
      <c r="AM17" s="124">
        <v>0</v>
      </c>
      <c r="AN17" s="155">
        <v>0</v>
      </c>
      <c r="AO17" s="147">
        <v>0</v>
      </c>
      <c r="AP17" s="124">
        <v>0</v>
      </c>
      <c r="AQ17" s="125">
        <v>0</v>
      </c>
      <c r="AR17" s="147">
        <v>0</v>
      </c>
      <c r="AS17" s="124">
        <v>895.2</v>
      </c>
      <c r="AT17" s="134">
        <v>37.6</v>
      </c>
      <c r="AU17" s="147"/>
      <c r="AV17" s="124">
        <v>0</v>
      </c>
      <c r="AW17" s="134">
        <v>0</v>
      </c>
      <c r="AX17" s="147"/>
      <c r="AY17" s="124">
        <v>2249.2000000000003</v>
      </c>
      <c r="AZ17" s="134">
        <v>1278.4000000000001</v>
      </c>
      <c r="BA17" s="147"/>
      <c r="BB17" s="124"/>
      <c r="BC17" s="148">
        <v>280.8</v>
      </c>
      <c r="BD17" s="147"/>
      <c r="BE17" s="124">
        <v>120948</v>
      </c>
      <c r="BF17" s="155">
        <v>156471.20000000001</v>
      </c>
      <c r="BG17" s="147"/>
      <c r="BH17" s="124"/>
      <c r="BI17" s="125">
        <v>-651.6</v>
      </c>
      <c r="BJ17" s="147">
        <v>0</v>
      </c>
      <c r="BK17" s="124">
        <v>0</v>
      </c>
      <c r="BL17" s="134">
        <v>0</v>
      </c>
      <c r="BM17" s="147"/>
      <c r="BN17" s="124">
        <v>0</v>
      </c>
      <c r="BO17" s="155">
        <v>569.20000000000005</v>
      </c>
      <c r="BP17" s="147"/>
      <c r="BQ17" s="124"/>
      <c r="BR17" s="125">
        <v>2043.2</v>
      </c>
      <c r="BS17" s="156">
        <f t="shared" si="9"/>
        <v>3157715.3594189994</v>
      </c>
      <c r="BT17" s="157">
        <f t="shared" si="10"/>
        <v>3489704.0001869025</v>
      </c>
      <c r="BU17" s="158">
        <f t="shared" si="11"/>
        <v>2930388.6409549993</v>
      </c>
      <c r="BV17" s="159">
        <f t="shared" si="0"/>
        <v>1.1550395830286051</v>
      </c>
      <c r="BW17" s="160">
        <f t="shared" si="1"/>
        <v>1.2520842362920381</v>
      </c>
      <c r="BX17" s="161">
        <f t="shared" si="2"/>
        <v>1.031691388154071</v>
      </c>
      <c r="BY17" s="29">
        <f t="shared" si="3"/>
        <v>0</v>
      </c>
      <c r="BZ17" s="59">
        <f t="shared" si="4"/>
        <v>0</v>
      </c>
      <c r="CA17" s="60">
        <f t="shared" si="5"/>
        <v>0</v>
      </c>
      <c r="CB17" s="29">
        <f t="shared" si="12"/>
        <v>0</v>
      </c>
      <c r="CC17" s="59">
        <f t="shared" si="13"/>
        <v>0</v>
      </c>
      <c r="CD17" s="60">
        <f t="shared" si="14"/>
        <v>0</v>
      </c>
      <c r="CE17" s="29">
        <f t="shared" si="6"/>
        <v>211928</v>
      </c>
      <c r="CF17" s="59">
        <f t="shared" si="7"/>
        <v>351294</v>
      </c>
      <c r="CG17" s="60">
        <f t="shared" si="8"/>
        <v>45008</v>
      </c>
      <c r="CJ17" s="121"/>
    </row>
    <row r="18" spans="1:88" x14ac:dyDescent="0.2">
      <c r="A18" s="146" t="s">
        <v>556</v>
      </c>
      <c r="B18" s="47" t="s">
        <v>777</v>
      </c>
      <c r="C18" s="4" t="s">
        <v>555</v>
      </c>
      <c r="D18" s="5" t="s">
        <v>703</v>
      </c>
      <c r="E18" s="4" t="s">
        <v>704</v>
      </c>
      <c r="F18" s="5"/>
      <c r="G18" s="36" t="s">
        <v>796</v>
      </c>
      <c r="H18" s="38" t="s">
        <v>796</v>
      </c>
      <c r="I18" s="31">
        <v>0</v>
      </c>
      <c r="J18" s="64">
        <v>0.4</v>
      </c>
      <c r="K18" s="123">
        <v>4980714</v>
      </c>
      <c r="L18" s="124">
        <v>5077740.8961038953</v>
      </c>
      <c r="M18" s="125">
        <v>5174767.8995200004</v>
      </c>
      <c r="N18" s="147">
        <v>4607160.45</v>
      </c>
      <c r="O18" s="133">
        <v>4696910.3288961034</v>
      </c>
      <c r="P18" s="148">
        <v>4786660.3070560005</v>
      </c>
      <c r="Q18" s="149">
        <v>0.5</v>
      </c>
      <c r="R18" s="150">
        <v>0.5</v>
      </c>
      <c r="S18" s="151">
        <v>0.5</v>
      </c>
      <c r="T18" s="132">
        <v>-24980745.744169004</v>
      </c>
      <c r="U18" s="124">
        <v>-25467383.648276191</v>
      </c>
      <c r="V18" s="134">
        <v>-25954021.552382998</v>
      </c>
      <c r="W18" s="152">
        <v>6380000</v>
      </c>
      <c r="X18" s="153" t="s">
        <v>821</v>
      </c>
      <c r="Y18" s="154" t="s">
        <v>821</v>
      </c>
      <c r="Z18" s="147">
        <v>27768515</v>
      </c>
      <c r="AA18" s="124">
        <v>29452293</v>
      </c>
      <c r="AB18" s="125">
        <v>30621624</v>
      </c>
      <c r="AC18" s="147">
        <v>444540.4</v>
      </c>
      <c r="AD18" s="124">
        <v>481502.4</v>
      </c>
      <c r="AE18" s="134">
        <v>509928</v>
      </c>
      <c r="AF18" s="147"/>
      <c r="AG18" s="124">
        <v>15012.800000000001</v>
      </c>
      <c r="AH18" s="134">
        <v>16471</v>
      </c>
      <c r="AI18" s="147">
        <v>0</v>
      </c>
      <c r="AJ18" s="124">
        <v>0</v>
      </c>
      <c r="AK18" s="148">
        <v>0</v>
      </c>
      <c r="AL18" s="147"/>
      <c r="AM18" s="124">
        <v>0</v>
      </c>
      <c r="AN18" s="155">
        <v>0</v>
      </c>
      <c r="AO18" s="147">
        <v>0</v>
      </c>
      <c r="AP18" s="124">
        <v>0</v>
      </c>
      <c r="AQ18" s="125">
        <v>0</v>
      </c>
      <c r="AR18" s="147">
        <v>0</v>
      </c>
      <c r="AS18" s="124">
        <v>0</v>
      </c>
      <c r="AT18" s="134">
        <v>1607.2</v>
      </c>
      <c r="AU18" s="147"/>
      <c r="AV18" s="124">
        <v>0</v>
      </c>
      <c r="AW18" s="134">
        <v>10210.400000000001</v>
      </c>
      <c r="AX18" s="147"/>
      <c r="AY18" s="124">
        <v>0</v>
      </c>
      <c r="AZ18" s="134">
        <v>0</v>
      </c>
      <c r="BA18" s="147"/>
      <c r="BB18" s="124"/>
      <c r="BC18" s="148">
        <v>0</v>
      </c>
      <c r="BD18" s="147"/>
      <c r="BE18" s="124">
        <v>199306.80000000002</v>
      </c>
      <c r="BF18" s="155">
        <v>300534</v>
      </c>
      <c r="BG18" s="147"/>
      <c r="BH18" s="124"/>
      <c r="BI18" s="125">
        <v>12563.2</v>
      </c>
      <c r="BJ18" s="147">
        <v>0</v>
      </c>
      <c r="BK18" s="124">
        <v>0</v>
      </c>
      <c r="BL18" s="134">
        <v>0</v>
      </c>
      <c r="BM18" s="147"/>
      <c r="BN18" s="124">
        <v>0</v>
      </c>
      <c r="BO18" s="155">
        <v>0</v>
      </c>
      <c r="BP18" s="147"/>
      <c r="BQ18" s="124"/>
      <c r="BR18" s="125">
        <v>1994.8000000000002</v>
      </c>
      <c r="BS18" s="156">
        <f t="shared" si="9"/>
        <v>3232309.6558309942</v>
      </c>
      <c r="BT18" s="157">
        <f t="shared" si="10"/>
        <v>4680731.3517238088</v>
      </c>
      <c r="BU18" s="158">
        <f t="shared" si="11"/>
        <v>5520911.0476169996</v>
      </c>
      <c r="BV18" s="159">
        <f t="shared" si="0"/>
        <v>0.64896511942484436</v>
      </c>
      <c r="BW18" s="160">
        <f t="shared" si="1"/>
        <v>0.92181374502887525</v>
      </c>
      <c r="BX18" s="161">
        <f t="shared" si="2"/>
        <v>1.0668905649138596</v>
      </c>
      <c r="BY18" s="29">
        <f t="shared" si="3"/>
        <v>1374850.7941690059</v>
      </c>
      <c r="BZ18" s="59">
        <f t="shared" si="4"/>
        <v>16178.977172294632</v>
      </c>
      <c r="CA18" s="60">
        <f t="shared" si="5"/>
        <v>0</v>
      </c>
      <c r="CB18" s="29">
        <f t="shared" si="12"/>
        <v>1374851</v>
      </c>
      <c r="CC18" s="59">
        <f t="shared" si="13"/>
        <v>16179</v>
      </c>
      <c r="CD18" s="60">
        <f t="shared" si="14"/>
        <v>0</v>
      </c>
      <c r="CE18" s="29">
        <f t="shared" si="6"/>
        <v>0</v>
      </c>
      <c r="CF18" s="59">
        <f t="shared" si="7"/>
        <v>0</v>
      </c>
      <c r="CG18" s="60">
        <f t="shared" si="8"/>
        <v>173072</v>
      </c>
      <c r="CJ18" s="121"/>
    </row>
    <row r="19" spans="1:88" x14ac:dyDescent="0.2">
      <c r="A19" s="146" t="s">
        <v>558</v>
      </c>
      <c r="B19" s="47" t="s">
        <v>777</v>
      </c>
      <c r="C19" s="4" t="s">
        <v>557</v>
      </c>
      <c r="D19" s="5" t="s">
        <v>705</v>
      </c>
      <c r="E19" s="4" t="s">
        <v>706</v>
      </c>
      <c r="F19" s="5"/>
      <c r="G19" s="8" t="s">
        <v>802</v>
      </c>
      <c r="H19" s="40"/>
      <c r="I19" s="31">
        <v>0</v>
      </c>
      <c r="J19" s="64">
        <v>0.4</v>
      </c>
      <c r="K19" s="123">
        <v>2666334</v>
      </c>
      <c r="L19" s="124">
        <v>2718275.5714285714</v>
      </c>
      <c r="M19" s="125">
        <v>2770217.016394</v>
      </c>
      <c r="N19" s="147">
        <v>2466358.9500000002</v>
      </c>
      <c r="O19" s="133">
        <v>2514404.9035714287</v>
      </c>
      <c r="P19" s="148">
        <v>2562450.7401644504</v>
      </c>
      <c r="Q19" s="149">
        <v>0.5</v>
      </c>
      <c r="R19" s="150">
        <v>0.5</v>
      </c>
      <c r="S19" s="151">
        <v>0.5</v>
      </c>
      <c r="T19" s="132">
        <v>-25930707.510600999</v>
      </c>
      <c r="U19" s="124">
        <v>-26435851.163404912</v>
      </c>
      <c r="V19" s="134">
        <v>-26940994.816208001</v>
      </c>
      <c r="W19" s="152">
        <v>2242000</v>
      </c>
      <c r="X19" s="153" t="s">
        <v>821</v>
      </c>
      <c r="Y19" s="154" t="s">
        <v>821</v>
      </c>
      <c r="Z19" s="147">
        <v>26815546</v>
      </c>
      <c r="AA19" s="124">
        <v>28169975</v>
      </c>
      <c r="AB19" s="125">
        <v>29180558</v>
      </c>
      <c r="AC19" s="147">
        <v>304340.95</v>
      </c>
      <c r="AD19" s="124">
        <v>327433.80000000005</v>
      </c>
      <c r="AE19" s="134">
        <v>343052.4</v>
      </c>
      <c r="AF19" s="147"/>
      <c r="AG19" s="124">
        <v>17658</v>
      </c>
      <c r="AH19" s="134">
        <v>4350.8</v>
      </c>
      <c r="AI19" s="147">
        <v>0</v>
      </c>
      <c r="AJ19" s="124">
        <v>0</v>
      </c>
      <c r="AK19" s="148">
        <v>0</v>
      </c>
      <c r="AL19" s="147"/>
      <c r="AM19" s="124">
        <v>0</v>
      </c>
      <c r="AN19" s="155">
        <v>0</v>
      </c>
      <c r="AO19" s="147">
        <v>0</v>
      </c>
      <c r="AP19" s="124">
        <v>0</v>
      </c>
      <c r="AQ19" s="125">
        <v>0</v>
      </c>
      <c r="AR19" s="147">
        <v>0</v>
      </c>
      <c r="AS19" s="124">
        <v>0</v>
      </c>
      <c r="AT19" s="134">
        <v>0</v>
      </c>
      <c r="AU19" s="147"/>
      <c r="AV19" s="124">
        <v>0</v>
      </c>
      <c r="AW19" s="134">
        <v>0</v>
      </c>
      <c r="AX19" s="147"/>
      <c r="AY19" s="124">
        <v>9172.4</v>
      </c>
      <c r="AZ19" s="134">
        <v>25954.400000000001</v>
      </c>
      <c r="BA19" s="147"/>
      <c r="BB19" s="124"/>
      <c r="BC19" s="148">
        <v>0</v>
      </c>
      <c r="BD19" s="147"/>
      <c r="BE19" s="124">
        <v>108023.20000000001</v>
      </c>
      <c r="BF19" s="155">
        <v>154856</v>
      </c>
      <c r="BG19" s="147"/>
      <c r="BH19" s="124"/>
      <c r="BI19" s="125">
        <v>3534.4</v>
      </c>
      <c r="BJ19" s="147">
        <v>2885.2000000000003</v>
      </c>
      <c r="BK19" s="124">
        <v>3158.8</v>
      </c>
      <c r="BL19" s="134">
        <v>0</v>
      </c>
      <c r="BM19" s="147"/>
      <c r="BN19" s="124">
        <v>0</v>
      </c>
      <c r="BO19" s="155">
        <v>0</v>
      </c>
      <c r="BP19" s="147"/>
      <c r="BQ19" s="124"/>
      <c r="BR19" s="125">
        <v>2839.6000000000004</v>
      </c>
      <c r="BS19" s="156">
        <f t="shared" si="9"/>
        <v>1192064.6393989995</v>
      </c>
      <c r="BT19" s="157">
        <f t="shared" si="10"/>
        <v>2199570.0365950875</v>
      </c>
      <c r="BU19" s="158">
        <f t="shared" si="11"/>
        <v>2774150.7837919965</v>
      </c>
      <c r="BV19" s="159">
        <f t="shared" si="0"/>
        <v>0.44708001300624733</v>
      </c>
      <c r="BW19" s="160">
        <f t="shared" si="1"/>
        <v>0.80917845847362646</v>
      </c>
      <c r="BX19" s="161">
        <f t="shared" si="2"/>
        <v>1.0014200213826991</v>
      </c>
      <c r="BY19" s="29">
        <f t="shared" si="3"/>
        <v>1274294.3106010007</v>
      </c>
      <c r="BZ19" s="59">
        <f t="shared" si="4"/>
        <v>314834.86697634123</v>
      </c>
      <c r="CA19" s="60">
        <f t="shared" si="5"/>
        <v>0</v>
      </c>
      <c r="CB19" s="29">
        <f t="shared" si="12"/>
        <v>1274294</v>
      </c>
      <c r="CC19" s="59">
        <f t="shared" si="13"/>
        <v>314835</v>
      </c>
      <c r="CD19" s="60">
        <f t="shared" si="14"/>
        <v>0</v>
      </c>
      <c r="CE19" s="29">
        <f t="shared" si="6"/>
        <v>0</v>
      </c>
      <c r="CF19" s="59">
        <f t="shared" si="7"/>
        <v>0</v>
      </c>
      <c r="CG19" s="60">
        <f t="shared" si="8"/>
        <v>1967</v>
      </c>
      <c r="CJ19" s="121"/>
    </row>
    <row r="20" spans="1:88" x14ac:dyDescent="0.2">
      <c r="A20" s="146" t="s">
        <v>560</v>
      </c>
      <c r="B20" s="47" t="s">
        <v>777</v>
      </c>
      <c r="C20" s="4" t="s">
        <v>559</v>
      </c>
      <c r="D20" s="5" t="s">
        <v>694</v>
      </c>
      <c r="E20" s="4" t="s">
        <v>695</v>
      </c>
      <c r="F20" s="39" t="s">
        <v>791</v>
      </c>
      <c r="G20" s="36" t="s">
        <v>791</v>
      </c>
      <c r="H20" s="38" t="s">
        <v>791</v>
      </c>
      <c r="I20" s="31">
        <v>0</v>
      </c>
      <c r="J20" s="64">
        <v>0.4</v>
      </c>
      <c r="K20" s="123">
        <v>3543459</v>
      </c>
      <c r="L20" s="124">
        <v>3612487.4220779217</v>
      </c>
      <c r="M20" s="125">
        <v>3681515.9391319999</v>
      </c>
      <c r="N20" s="147">
        <v>3277699.5750000002</v>
      </c>
      <c r="O20" s="133">
        <v>3341550.8654220779</v>
      </c>
      <c r="P20" s="148">
        <v>3405402.2436970999</v>
      </c>
      <c r="Q20" s="149">
        <v>0.5</v>
      </c>
      <c r="R20" s="150">
        <v>0.5</v>
      </c>
      <c r="S20" s="151">
        <v>0.5</v>
      </c>
      <c r="T20" s="132">
        <v>-14710297.196974002</v>
      </c>
      <c r="U20" s="124">
        <v>-14996861.428083884</v>
      </c>
      <c r="V20" s="134">
        <v>-15283425.659194</v>
      </c>
      <c r="W20" s="152">
        <v>1648640</v>
      </c>
      <c r="X20" s="153" t="s">
        <v>817</v>
      </c>
      <c r="Y20" s="154" t="s">
        <v>821</v>
      </c>
      <c r="Z20" s="147">
        <v>15742350</v>
      </c>
      <c r="AA20" s="124">
        <v>21495295</v>
      </c>
      <c r="AB20" s="125">
        <v>18575227</v>
      </c>
      <c r="AC20" s="147">
        <v>439891</v>
      </c>
      <c r="AD20" s="124">
        <v>478623.80000000005</v>
      </c>
      <c r="AE20" s="134">
        <v>510391.80000000005</v>
      </c>
      <c r="AF20" s="147"/>
      <c r="AG20" s="124">
        <v>0</v>
      </c>
      <c r="AH20" s="134">
        <v>17768</v>
      </c>
      <c r="AI20" s="147">
        <v>0</v>
      </c>
      <c r="AJ20" s="124">
        <v>0</v>
      </c>
      <c r="AK20" s="148">
        <v>0</v>
      </c>
      <c r="AL20" s="147"/>
      <c r="AM20" s="124">
        <v>0</v>
      </c>
      <c r="AN20" s="155">
        <v>0</v>
      </c>
      <c r="AO20" s="147">
        <v>0</v>
      </c>
      <c r="AP20" s="124">
        <v>0</v>
      </c>
      <c r="AQ20" s="125">
        <v>0</v>
      </c>
      <c r="AR20" s="147">
        <v>0</v>
      </c>
      <c r="AS20" s="124">
        <v>5572</v>
      </c>
      <c r="AT20" s="134">
        <v>16274.800000000001</v>
      </c>
      <c r="AU20" s="147"/>
      <c r="AV20" s="124">
        <v>0</v>
      </c>
      <c r="AW20" s="134">
        <v>-843.6</v>
      </c>
      <c r="AX20" s="147"/>
      <c r="AY20" s="124">
        <v>5738.8</v>
      </c>
      <c r="AZ20" s="134">
        <v>8261.2000000000007</v>
      </c>
      <c r="BA20" s="147"/>
      <c r="BB20" s="124"/>
      <c r="BC20" s="148">
        <v>-11.200000000000001</v>
      </c>
      <c r="BD20" s="147"/>
      <c r="BE20" s="124">
        <v>118185.20000000001</v>
      </c>
      <c r="BF20" s="155">
        <v>178176.40000000002</v>
      </c>
      <c r="BG20" s="147"/>
      <c r="BH20" s="124"/>
      <c r="BI20" s="125">
        <v>14952</v>
      </c>
      <c r="BJ20" s="147">
        <v>0</v>
      </c>
      <c r="BK20" s="124">
        <v>0</v>
      </c>
      <c r="BL20" s="134">
        <v>0</v>
      </c>
      <c r="BM20" s="147"/>
      <c r="BN20" s="124">
        <v>0</v>
      </c>
      <c r="BO20" s="155">
        <v>0</v>
      </c>
      <c r="BP20" s="147"/>
      <c r="BQ20" s="124"/>
      <c r="BR20" s="125">
        <v>7088.4000000000005</v>
      </c>
      <c r="BS20" s="156">
        <f t="shared" si="9"/>
        <v>1999508.6030259989</v>
      </c>
      <c r="BT20" s="157">
        <f t="shared" si="10"/>
        <v>6974662.1719161179</v>
      </c>
      <c r="BU20" s="158">
        <f t="shared" si="11"/>
        <v>3911967.9408059977</v>
      </c>
      <c r="BV20" s="159">
        <f t="shared" si="0"/>
        <v>0.56428156866666124</v>
      </c>
      <c r="BW20" s="160">
        <f t="shared" si="1"/>
        <v>1.9307090536260623</v>
      </c>
      <c r="BX20" s="161">
        <f t="shared" si="2"/>
        <v>1.0625970403182152</v>
      </c>
      <c r="BY20" s="29">
        <f t="shared" si="3"/>
        <v>1278190.9719740013</v>
      </c>
      <c r="BZ20" s="59">
        <f t="shared" si="4"/>
        <v>0</v>
      </c>
      <c r="CA20" s="60">
        <f t="shared" si="5"/>
        <v>0</v>
      </c>
      <c r="CB20" s="29">
        <f t="shared" si="12"/>
        <v>1278191</v>
      </c>
      <c r="CC20" s="59">
        <f t="shared" si="13"/>
        <v>0</v>
      </c>
      <c r="CD20" s="60">
        <f t="shared" si="14"/>
        <v>0</v>
      </c>
      <c r="CE20" s="29">
        <f t="shared" si="6"/>
        <v>0</v>
      </c>
      <c r="CF20" s="59">
        <f t="shared" si="7"/>
        <v>1681087</v>
      </c>
      <c r="CG20" s="60">
        <f t="shared" si="8"/>
        <v>115226</v>
      </c>
      <c r="CJ20" s="121"/>
    </row>
    <row r="21" spans="1:88" x14ac:dyDescent="0.2">
      <c r="A21" s="146" t="s">
        <v>562</v>
      </c>
      <c r="B21" s="47" t="s">
        <v>780</v>
      </c>
      <c r="C21" s="4" t="s">
        <v>561</v>
      </c>
      <c r="D21" s="5" t="s">
        <v>653</v>
      </c>
      <c r="E21" s="4" t="s">
        <v>707</v>
      </c>
      <c r="F21" s="5"/>
      <c r="G21" s="8" t="s">
        <v>802</v>
      </c>
      <c r="H21" s="38" t="s">
        <v>827</v>
      </c>
      <c r="I21" s="31">
        <v>0</v>
      </c>
      <c r="J21" s="64">
        <v>0.49</v>
      </c>
      <c r="K21" s="123">
        <v>20694054</v>
      </c>
      <c r="L21" s="124">
        <v>21097184.92207792</v>
      </c>
      <c r="M21" s="125">
        <v>21500316.151354998</v>
      </c>
      <c r="N21" s="147">
        <v>19141999.949999999</v>
      </c>
      <c r="O21" s="133">
        <v>19514896.052922077</v>
      </c>
      <c r="P21" s="148">
        <v>19887792.440003373</v>
      </c>
      <c r="Q21" s="149">
        <v>0.31391451186779473</v>
      </c>
      <c r="R21" s="150">
        <v>0.31391451186779473</v>
      </c>
      <c r="S21" s="151">
        <v>0.31391451186779473</v>
      </c>
      <c r="T21" s="132">
        <v>-9468446.6766100004</v>
      </c>
      <c r="U21" s="124">
        <v>-9652896.9365439601</v>
      </c>
      <c r="V21" s="134">
        <v>-9837347.1964779999</v>
      </c>
      <c r="W21" s="152">
        <v>2149946</v>
      </c>
      <c r="X21" s="153" t="s">
        <v>821</v>
      </c>
      <c r="Y21" s="154" t="s">
        <v>821</v>
      </c>
      <c r="Z21" s="147">
        <v>29184325</v>
      </c>
      <c r="AA21" s="124">
        <v>29474617</v>
      </c>
      <c r="AB21" s="125">
        <v>30154646</v>
      </c>
      <c r="AC21" s="147">
        <v>860614.19499999995</v>
      </c>
      <c r="AD21" s="124">
        <v>888278.37</v>
      </c>
      <c r="AE21" s="134">
        <v>927864.245</v>
      </c>
      <c r="AF21" s="147"/>
      <c r="AG21" s="124">
        <v>22255.555</v>
      </c>
      <c r="AH21" s="134">
        <v>20729.204999999998</v>
      </c>
      <c r="AI21" s="147">
        <v>0</v>
      </c>
      <c r="AJ21" s="124">
        <v>0</v>
      </c>
      <c r="AK21" s="148">
        <v>0</v>
      </c>
      <c r="AL21" s="147"/>
      <c r="AM21" s="124">
        <v>0</v>
      </c>
      <c r="AN21" s="155">
        <v>0</v>
      </c>
      <c r="AO21" s="147">
        <v>0</v>
      </c>
      <c r="AP21" s="124">
        <v>0</v>
      </c>
      <c r="AQ21" s="125">
        <v>0</v>
      </c>
      <c r="AR21" s="147">
        <v>0</v>
      </c>
      <c r="AS21" s="124">
        <v>0</v>
      </c>
      <c r="AT21" s="134">
        <v>0</v>
      </c>
      <c r="AU21" s="147"/>
      <c r="AV21" s="124">
        <v>0</v>
      </c>
      <c r="AW21" s="134">
        <v>0</v>
      </c>
      <c r="AX21" s="147"/>
      <c r="AY21" s="124">
        <v>4421.2699999999995</v>
      </c>
      <c r="AZ21" s="134">
        <v>26519.78</v>
      </c>
      <c r="BA21" s="147"/>
      <c r="BB21" s="124"/>
      <c r="BC21" s="148">
        <v>5061.7</v>
      </c>
      <c r="BD21" s="147"/>
      <c r="BE21" s="124">
        <v>353635.45</v>
      </c>
      <c r="BF21" s="155">
        <v>549619.77</v>
      </c>
      <c r="BG21" s="147"/>
      <c r="BH21" s="124"/>
      <c r="BI21" s="125">
        <v>27387.57</v>
      </c>
      <c r="BJ21" s="147">
        <v>0</v>
      </c>
      <c r="BK21" s="124">
        <v>0</v>
      </c>
      <c r="BL21" s="134">
        <v>0</v>
      </c>
      <c r="BM21" s="147"/>
      <c r="BN21" s="124">
        <v>9310.98</v>
      </c>
      <c r="BO21" s="155">
        <v>0</v>
      </c>
      <c r="BP21" s="147"/>
      <c r="BQ21" s="124"/>
      <c r="BR21" s="125">
        <v>4772.1099999999997</v>
      </c>
      <c r="BS21" s="156">
        <f t="shared" si="9"/>
        <v>20576492.51839</v>
      </c>
      <c r="BT21" s="157">
        <f t="shared" si="10"/>
        <v>21099621.68845604</v>
      </c>
      <c r="BU21" s="158">
        <f t="shared" si="11"/>
        <v>21879253.183522001</v>
      </c>
      <c r="BV21" s="159">
        <f t="shared" si="0"/>
        <v>0.99431906954480742</v>
      </c>
      <c r="BW21" s="160">
        <f t="shared" si="1"/>
        <v>1.000115501968017</v>
      </c>
      <c r="BX21" s="161">
        <f t="shared" si="2"/>
        <v>1.0176247190738692</v>
      </c>
      <c r="BY21" s="29">
        <f t="shared" si="3"/>
        <v>0</v>
      </c>
      <c r="BZ21" s="59">
        <f t="shared" si="4"/>
        <v>0</v>
      </c>
      <c r="CA21" s="60">
        <f t="shared" si="5"/>
        <v>0</v>
      </c>
      <c r="CB21" s="29">
        <f t="shared" si="12"/>
        <v>0</v>
      </c>
      <c r="CC21" s="59">
        <f t="shared" si="13"/>
        <v>0</v>
      </c>
      <c r="CD21" s="60">
        <f t="shared" si="14"/>
        <v>0</v>
      </c>
      <c r="CE21" s="29">
        <f t="shared" si="6"/>
        <v>0</v>
      </c>
      <c r="CF21" s="59">
        <f t="shared" si="7"/>
        <v>765</v>
      </c>
      <c r="CG21" s="60">
        <f t="shared" si="8"/>
        <v>118954</v>
      </c>
      <c r="CJ21" s="121"/>
    </row>
    <row r="22" spans="1:88" x14ac:dyDescent="0.2">
      <c r="A22" s="146" t="s">
        <v>564</v>
      </c>
      <c r="B22" s="47" t="s">
        <v>780</v>
      </c>
      <c r="C22" s="4" t="s">
        <v>563</v>
      </c>
      <c r="D22" s="5" t="s">
        <v>653</v>
      </c>
      <c r="E22" s="4" t="s">
        <v>708</v>
      </c>
      <c r="F22" s="5"/>
      <c r="G22" s="8" t="s">
        <v>802</v>
      </c>
      <c r="H22" s="40"/>
      <c r="I22" s="31">
        <v>0</v>
      </c>
      <c r="J22" s="64">
        <v>0.49</v>
      </c>
      <c r="K22" s="123">
        <v>28076379</v>
      </c>
      <c r="L22" s="124">
        <v>28623321.448051948</v>
      </c>
      <c r="M22" s="125">
        <v>29170264.257259998</v>
      </c>
      <c r="N22" s="147">
        <v>25970650.575000003</v>
      </c>
      <c r="O22" s="133">
        <v>26476572.339448053</v>
      </c>
      <c r="P22" s="148">
        <v>26982494.437965501</v>
      </c>
      <c r="Q22" s="149">
        <v>6.7524755507101575E-2</v>
      </c>
      <c r="R22" s="150">
        <v>6.7524755507101575E-2</v>
      </c>
      <c r="S22" s="151">
        <v>6.7524755507101575E-2</v>
      </c>
      <c r="T22" s="132">
        <v>-2033137.7574860028</v>
      </c>
      <c r="U22" s="124">
        <v>-2072744.3371772885</v>
      </c>
      <c r="V22" s="134">
        <v>-2112350.9168690001</v>
      </c>
      <c r="W22" s="152">
        <v>1562000</v>
      </c>
      <c r="X22" s="153" t="s">
        <v>821</v>
      </c>
      <c r="Y22" s="154" t="s">
        <v>821</v>
      </c>
      <c r="Z22" s="147">
        <v>29961974</v>
      </c>
      <c r="AA22" s="124">
        <v>30036338</v>
      </c>
      <c r="AB22" s="125">
        <v>31042263</v>
      </c>
      <c r="AC22" s="147">
        <v>697243.29500000004</v>
      </c>
      <c r="AD22" s="124">
        <v>753564.63</v>
      </c>
      <c r="AE22" s="134">
        <v>791413.94499999995</v>
      </c>
      <c r="AF22" s="147"/>
      <c r="AG22" s="124">
        <v>21403.445</v>
      </c>
      <c r="AH22" s="134">
        <v>14518.945</v>
      </c>
      <c r="AI22" s="147">
        <v>0</v>
      </c>
      <c r="AJ22" s="124">
        <v>0</v>
      </c>
      <c r="AK22" s="148">
        <v>0</v>
      </c>
      <c r="AL22" s="147"/>
      <c r="AM22" s="124">
        <v>0</v>
      </c>
      <c r="AN22" s="155">
        <v>0</v>
      </c>
      <c r="AO22" s="147">
        <v>0</v>
      </c>
      <c r="AP22" s="124">
        <v>0</v>
      </c>
      <c r="AQ22" s="125">
        <v>0</v>
      </c>
      <c r="AR22" s="147">
        <v>0</v>
      </c>
      <c r="AS22" s="124">
        <v>6189.19</v>
      </c>
      <c r="AT22" s="134">
        <v>24281.46</v>
      </c>
      <c r="AU22" s="147"/>
      <c r="AV22" s="124">
        <v>0</v>
      </c>
      <c r="AW22" s="134">
        <v>-171.01</v>
      </c>
      <c r="AX22" s="147"/>
      <c r="AY22" s="124">
        <v>4726.54</v>
      </c>
      <c r="AZ22" s="134">
        <v>14432.46</v>
      </c>
      <c r="BA22" s="147"/>
      <c r="BB22" s="124"/>
      <c r="BC22" s="148">
        <v>261.17</v>
      </c>
      <c r="BD22" s="147"/>
      <c r="BE22" s="124">
        <v>245438.06</v>
      </c>
      <c r="BF22" s="155">
        <v>374708.88</v>
      </c>
      <c r="BG22" s="147"/>
      <c r="BH22" s="124"/>
      <c r="BI22" s="125">
        <v>17674.79</v>
      </c>
      <c r="BJ22" s="147">
        <v>0</v>
      </c>
      <c r="BK22" s="124">
        <v>0</v>
      </c>
      <c r="BL22" s="134">
        <v>0</v>
      </c>
      <c r="BM22" s="147"/>
      <c r="BN22" s="124">
        <v>0</v>
      </c>
      <c r="BO22" s="155">
        <v>0</v>
      </c>
      <c r="BP22" s="147"/>
      <c r="BQ22" s="124"/>
      <c r="BR22" s="125">
        <v>0</v>
      </c>
      <c r="BS22" s="156">
        <f t="shared" si="9"/>
        <v>28626079.537513997</v>
      </c>
      <c r="BT22" s="157">
        <f t="shared" si="10"/>
        <v>28994915.527822711</v>
      </c>
      <c r="BU22" s="158">
        <f t="shared" si="11"/>
        <v>30167032.723131001</v>
      </c>
      <c r="BV22" s="159">
        <f t="shared" si="0"/>
        <v>1.0195787547074358</v>
      </c>
      <c r="BW22" s="160">
        <f t="shared" si="1"/>
        <v>1.0129822138372433</v>
      </c>
      <c r="BX22" s="161">
        <f t="shared" si="2"/>
        <v>1.0341707040114634</v>
      </c>
      <c r="BY22" s="29">
        <f t="shared" si="3"/>
        <v>0</v>
      </c>
      <c r="BZ22" s="59">
        <f t="shared" si="4"/>
        <v>0</v>
      </c>
      <c r="CA22" s="60">
        <f t="shared" si="5"/>
        <v>0</v>
      </c>
      <c r="CB22" s="29">
        <f t="shared" si="12"/>
        <v>0</v>
      </c>
      <c r="CC22" s="59">
        <f t="shared" si="13"/>
        <v>0</v>
      </c>
      <c r="CD22" s="60">
        <f t="shared" si="14"/>
        <v>0</v>
      </c>
      <c r="CE22" s="29">
        <f t="shared" si="6"/>
        <v>37118</v>
      </c>
      <c r="CF22" s="59">
        <f t="shared" si="7"/>
        <v>25092</v>
      </c>
      <c r="CG22" s="60">
        <f t="shared" si="8"/>
        <v>67307</v>
      </c>
      <c r="CJ22" s="121"/>
    </row>
    <row r="23" spans="1:88" x14ac:dyDescent="0.2">
      <c r="A23" s="146" t="s">
        <v>566</v>
      </c>
      <c r="B23" s="47" t="s">
        <v>778</v>
      </c>
      <c r="C23" s="4" t="s">
        <v>565</v>
      </c>
      <c r="D23" s="5" t="s">
        <v>701</v>
      </c>
      <c r="E23" s="4" t="s">
        <v>653</v>
      </c>
      <c r="F23" s="5"/>
      <c r="G23" s="8" t="s">
        <v>802</v>
      </c>
      <c r="H23" s="40"/>
      <c r="I23" s="31">
        <v>0</v>
      </c>
      <c r="J23" s="64">
        <v>0.3</v>
      </c>
      <c r="K23" s="123">
        <v>32018458.000000004</v>
      </c>
      <c r="L23" s="124">
        <v>32642194.194805194</v>
      </c>
      <c r="M23" s="125">
        <v>33265929.932138</v>
      </c>
      <c r="N23" s="147">
        <v>29617073.650000006</v>
      </c>
      <c r="O23" s="133">
        <v>30194029.630194806</v>
      </c>
      <c r="P23" s="148">
        <v>30770985.187227651</v>
      </c>
      <c r="Q23" s="149">
        <v>0</v>
      </c>
      <c r="R23" s="150">
        <v>0</v>
      </c>
      <c r="S23" s="151">
        <v>0</v>
      </c>
      <c r="T23" s="132">
        <v>13840880.317980003</v>
      </c>
      <c r="U23" s="124">
        <v>14110507.856641948</v>
      </c>
      <c r="V23" s="134">
        <v>14380135.395304</v>
      </c>
      <c r="W23" s="152">
        <v>4217039</v>
      </c>
      <c r="X23" s="153" t="s">
        <v>821</v>
      </c>
      <c r="Y23" s="154" t="s">
        <v>821</v>
      </c>
      <c r="Z23" s="147">
        <v>18453965</v>
      </c>
      <c r="AA23" s="124">
        <v>19339754</v>
      </c>
      <c r="AB23" s="125">
        <v>20381459</v>
      </c>
      <c r="AC23" s="147">
        <v>567060.15</v>
      </c>
      <c r="AD23" s="124">
        <v>589182.29999999993</v>
      </c>
      <c r="AE23" s="134">
        <v>606180.15</v>
      </c>
      <c r="AF23" s="147"/>
      <c r="AG23" s="124">
        <v>3643.65</v>
      </c>
      <c r="AH23" s="134">
        <v>7305.3</v>
      </c>
      <c r="AI23" s="147">
        <v>0</v>
      </c>
      <c r="AJ23" s="124">
        <v>0</v>
      </c>
      <c r="AK23" s="148">
        <v>0</v>
      </c>
      <c r="AL23" s="147"/>
      <c r="AM23" s="124">
        <v>0</v>
      </c>
      <c r="AN23" s="155">
        <v>0</v>
      </c>
      <c r="AO23" s="147">
        <v>0</v>
      </c>
      <c r="AP23" s="124">
        <v>0</v>
      </c>
      <c r="AQ23" s="125">
        <v>0</v>
      </c>
      <c r="AR23" s="147">
        <v>0</v>
      </c>
      <c r="AS23" s="124">
        <v>0</v>
      </c>
      <c r="AT23" s="134">
        <v>0</v>
      </c>
      <c r="AU23" s="147"/>
      <c r="AV23" s="124">
        <v>0</v>
      </c>
      <c r="AW23" s="134">
        <v>0</v>
      </c>
      <c r="AX23" s="147"/>
      <c r="AY23" s="124">
        <v>1659.6</v>
      </c>
      <c r="AZ23" s="134">
        <v>4171.2</v>
      </c>
      <c r="BA23" s="147"/>
      <c r="BB23" s="124"/>
      <c r="BC23" s="148">
        <v>783.3</v>
      </c>
      <c r="BD23" s="147"/>
      <c r="BE23" s="124">
        <v>259955.69999999998</v>
      </c>
      <c r="BF23" s="155">
        <v>384899.1</v>
      </c>
      <c r="BG23" s="147"/>
      <c r="BH23" s="124"/>
      <c r="BI23" s="125">
        <v>10678.5</v>
      </c>
      <c r="BJ23" s="147">
        <v>0</v>
      </c>
      <c r="BK23" s="124">
        <v>0</v>
      </c>
      <c r="BL23" s="134">
        <v>0</v>
      </c>
      <c r="BM23" s="147"/>
      <c r="BN23" s="124">
        <v>0</v>
      </c>
      <c r="BO23" s="155">
        <v>0</v>
      </c>
      <c r="BP23" s="147"/>
      <c r="BQ23" s="124"/>
      <c r="BR23" s="125">
        <v>69.3</v>
      </c>
      <c r="BS23" s="156">
        <f t="shared" si="9"/>
        <v>32861905.467980001</v>
      </c>
      <c r="BT23" s="157">
        <f t="shared" si="10"/>
        <v>34304703.106641948</v>
      </c>
      <c r="BU23" s="158">
        <f t="shared" si="11"/>
        <v>35775681.245304003</v>
      </c>
      <c r="BV23" s="159">
        <f t="shared" si="0"/>
        <v>1.026342538668789</v>
      </c>
      <c r="BW23" s="160">
        <f t="shared" si="1"/>
        <v>1.0509312854986119</v>
      </c>
      <c r="BX23" s="161">
        <f t="shared" si="2"/>
        <v>1.0754450970793801</v>
      </c>
      <c r="BY23" s="29">
        <f t="shared" si="3"/>
        <v>0</v>
      </c>
      <c r="BZ23" s="59">
        <f t="shared" si="4"/>
        <v>0</v>
      </c>
      <c r="CA23" s="60">
        <f t="shared" si="5"/>
        <v>0</v>
      </c>
      <c r="CB23" s="29">
        <f t="shared" si="12"/>
        <v>0</v>
      </c>
      <c r="CC23" s="59">
        <f t="shared" si="13"/>
        <v>0</v>
      </c>
      <c r="CD23" s="60">
        <f t="shared" si="14"/>
        <v>0</v>
      </c>
      <c r="CE23" s="29">
        <f t="shared" si="6"/>
        <v>0</v>
      </c>
      <c r="CF23" s="59">
        <f t="shared" si="7"/>
        <v>0</v>
      </c>
      <c r="CG23" s="60">
        <f t="shared" si="8"/>
        <v>0</v>
      </c>
      <c r="CJ23" s="121"/>
    </row>
    <row r="24" spans="1:88" x14ac:dyDescent="0.2">
      <c r="A24" s="146" t="s">
        <v>568</v>
      </c>
      <c r="B24" s="47" t="s">
        <v>779</v>
      </c>
      <c r="C24" s="4" t="s">
        <v>567</v>
      </c>
      <c r="D24" s="5" t="s">
        <v>653</v>
      </c>
      <c r="E24" s="4" t="s">
        <v>709</v>
      </c>
      <c r="F24" s="39" t="s">
        <v>785</v>
      </c>
      <c r="G24" s="36" t="s">
        <v>785</v>
      </c>
      <c r="H24" s="38" t="s">
        <v>785</v>
      </c>
      <c r="I24" s="31">
        <v>0</v>
      </c>
      <c r="J24" s="64">
        <v>0.49</v>
      </c>
      <c r="K24" s="123">
        <v>312928663</v>
      </c>
      <c r="L24" s="124">
        <v>319024675.91558439</v>
      </c>
      <c r="M24" s="125">
        <v>325120690.19830102</v>
      </c>
      <c r="N24" s="147">
        <v>289459013.27500004</v>
      </c>
      <c r="O24" s="133">
        <v>295097825.22191554</v>
      </c>
      <c r="P24" s="148">
        <v>300736638.43342847</v>
      </c>
      <c r="Q24" s="149">
        <v>0</v>
      </c>
      <c r="R24" s="150">
        <v>0</v>
      </c>
      <c r="S24" s="151">
        <v>0</v>
      </c>
      <c r="T24" s="132">
        <v>121290983.05771598</v>
      </c>
      <c r="U24" s="124">
        <v>123653794.41598317</v>
      </c>
      <c r="V24" s="134">
        <v>126016605.77425</v>
      </c>
      <c r="W24" s="152">
        <v>31497943</v>
      </c>
      <c r="X24" s="153" t="s">
        <v>817</v>
      </c>
      <c r="Y24" s="154" t="s">
        <v>821</v>
      </c>
      <c r="Z24" s="147">
        <v>176132593</v>
      </c>
      <c r="AA24" s="124">
        <v>192462020</v>
      </c>
      <c r="AB24" s="125">
        <v>186276166</v>
      </c>
      <c r="AC24" s="147">
        <v>4842117.2309999997</v>
      </c>
      <c r="AD24" s="124">
        <v>5368115.8650000002</v>
      </c>
      <c r="AE24" s="134">
        <v>5763845.5</v>
      </c>
      <c r="AF24" s="147"/>
      <c r="AG24" s="124">
        <v>219457.035</v>
      </c>
      <c r="AH24" s="134">
        <v>270915.36499999999</v>
      </c>
      <c r="AI24" s="147">
        <v>0</v>
      </c>
      <c r="AJ24" s="124">
        <v>0</v>
      </c>
      <c r="AK24" s="148">
        <v>50.96</v>
      </c>
      <c r="AL24" s="147"/>
      <c r="AM24" s="124">
        <v>0</v>
      </c>
      <c r="AN24" s="155">
        <v>5003.88</v>
      </c>
      <c r="AO24" s="147">
        <v>0</v>
      </c>
      <c r="AP24" s="124">
        <v>0</v>
      </c>
      <c r="AQ24" s="125">
        <v>0</v>
      </c>
      <c r="AR24" s="147">
        <v>0</v>
      </c>
      <c r="AS24" s="124">
        <v>25564.28</v>
      </c>
      <c r="AT24" s="134">
        <v>26522.720000000001</v>
      </c>
      <c r="AU24" s="147"/>
      <c r="AV24" s="124">
        <v>1267.1399999999999</v>
      </c>
      <c r="AW24" s="134">
        <v>11885.93</v>
      </c>
      <c r="AX24" s="147"/>
      <c r="AY24" s="124">
        <v>10161.619999999999</v>
      </c>
      <c r="AZ24" s="134">
        <v>37115.54</v>
      </c>
      <c r="BA24" s="147"/>
      <c r="BB24" s="124"/>
      <c r="BC24" s="148">
        <v>121.03</v>
      </c>
      <c r="BD24" s="147"/>
      <c r="BE24" s="124">
        <v>1293025.72</v>
      </c>
      <c r="BF24" s="155">
        <v>2144223.34</v>
      </c>
      <c r="BG24" s="147"/>
      <c r="BH24" s="124"/>
      <c r="BI24" s="125">
        <v>227199.77</v>
      </c>
      <c r="BJ24" s="147">
        <v>0</v>
      </c>
      <c r="BK24" s="124">
        <v>0</v>
      </c>
      <c r="BL24" s="134">
        <v>0</v>
      </c>
      <c r="BM24" s="147"/>
      <c r="BN24" s="124">
        <v>0</v>
      </c>
      <c r="BO24" s="155">
        <v>0</v>
      </c>
      <c r="BP24" s="147"/>
      <c r="BQ24" s="124"/>
      <c r="BR24" s="125">
        <v>0</v>
      </c>
      <c r="BS24" s="156">
        <f t="shared" si="9"/>
        <v>314612886.94471598</v>
      </c>
      <c r="BT24" s="157">
        <f t="shared" si="10"/>
        <v>319946607.66198313</v>
      </c>
      <c r="BU24" s="158">
        <f t="shared" si="11"/>
        <v>317692857.39525002</v>
      </c>
      <c r="BV24" s="159">
        <f t="shared" si="0"/>
        <v>1.0053821338338571</v>
      </c>
      <c r="BW24" s="160">
        <f t="shared" si="1"/>
        <v>1.002889844629582</v>
      </c>
      <c r="BX24" s="161">
        <f t="shared" si="2"/>
        <v>0.97715361394403866</v>
      </c>
      <c r="BY24" s="29">
        <f t="shared" si="3"/>
        <v>0</v>
      </c>
      <c r="BZ24" s="59">
        <f t="shared" si="4"/>
        <v>0</v>
      </c>
      <c r="CA24" s="60">
        <f t="shared" si="5"/>
        <v>0</v>
      </c>
      <c r="CB24" s="29">
        <f t="shared" si="12"/>
        <v>0</v>
      </c>
      <c r="CC24" s="59">
        <f t="shared" si="13"/>
        <v>0</v>
      </c>
      <c r="CD24" s="60">
        <f t="shared" si="14"/>
        <v>0</v>
      </c>
      <c r="CE24" s="29">
        <f t="shared" si="6"/>
        <v>0</v>
      </c>
      <c r="CF24" s="59">
        <f t="shared" si="7"/>
        <v>0</v>
      </c>
      <c r="CG24" s="60">
        <f t="shared" si="8"/>
        <v>0</v>
      </c>
      <c r="CJ24" s="121"/>
    </row>
    <row r="25" spans="1:88" x14ac:dyDescent="0.2">
      <c r="A25" s="146" t="s">
        <v>570</v>
      </c>
      <c r="B25" s="47" t="s">
        <v>777</v>
      </c>
      <c r="C25" s="4" t="s">
        <v>569</v>
      </c>
      <c r="D25" s="5" t="s">
        <v>710</v>
      </c>
      <c r="E25" s="4" t="s">
        <v>711</v>
      </c>
      <c r="F25" s="39" t="s">
        <v>820</v>
      </c>
      <c r="G25" s="8" t="s">
        <v>802</v>
      </c>
      <c r="H25" s="38" t="s">
        <v>828</v>
      </c>
      <c r="I25" s="31">
        <v>0</v>
      </c>
      <c r="J25" s="64">
        <v>0.4</v>
      </c>
      <c r="K25" s="123">
        <v>1948301</v>
      </c>
      <c r="L25" s="124">
        <v>1986254.9155844157</v>
      </c>
      <c r="M25" s="125">
        <v>2024208.9195470002</v>
      </c>
      <c r="N25" s="147">
        <v>1802178.425</v>
      </c>
      <c r="O25" s="133">
        <v>1837285.7969155845</v>
      </c>
      <c r="P25" s="148">
        <v>1872393.2505809753</v>
      </c>
      <c r="Q25" s="149">
        <v>0.5</v>
      </c>
      <c r="R25" s="150">
        <v>0.5</v>
      </c>
      <c r="S25" s="151">
        <v>0.5</v>
      </c>
      <c r="T25" s="132">
        <v>-13280755.848297</v>
      </c>
      <c r="U25" s="124">
        <v>-13539471.871315772</v>
      </c>
      <c r="V25" s="134">
        <v>-13798187.894335</v>
      </c>
      <c r="W25" s="152">
        <v>1977011</v>
      </c>
      <c r="X25" s="153" t="s">
        <v>821</v>
      </c>
      <c r="Y25" s="154" t="s">
        <v>821</v>
      </c>
      <c r="Z25" s="147">
        <v>14771520</v>
      </c>
      <c r="AA25" s="124">
        <v>15675044</v>
      </c>
      <c r="AB25" s="125">
        <v>17068190</v>
      </c>
      <c r="AC25" s="147">
        <v>220596.27599999998</v>
      </c>
      <c r="AD25" s="124">
        <v>236812.40000000002</v>
      </c>
      <c r="AE25" s="134">
        <v>252742.40000000002</v>
      </c>
      <c r="AF25" s="147"/>
      <c r="AG25" s="124">
        <v>3360.6000000000004</v>
      </c>
      <c r="AH25" s="134">
        <v>5841.6</v>
      </c>
      <c r="AI25" s="147">
        <v>0</v>
      </c>
      <c r="AJ25" s="124">
        <v>0</v>
      </c>
      <c r="AK25" s="148">
        <v>0</v>
      </c>
      <c r="AL25" s="147"/>
      <c r="AM25" s="124">
        <v>0</v>
      </c>
      <c r="AN25" s="155">
        <v>0</v>
      </c>
      <c r="AO25" s="147">
        <v>0</v>
      </c>
      <c r="AP25" s="124">
        <v>0</v>
      </c>
      <c r="AQ25" s="125">
        <v>0</v>
      </c>
      <c r="AR25" s="147">
        <v>0</v>
      </c>
      <c r="AS25" s="124">
        <v>0</v>
      </c>
      <c r="AT25" s="134">
        <v>236.4</v>
      </c>
      <c r="AU25" s="147"/>
      <c r="AV25" s="124">
        <v>0</v>
      </c>
      <c r="AW25" s="134">
        <v>0</v>
      </c>
      <c r="AX25" s="147"/>
      <c r="AY25" s="124">
        <v>0</v>
      </c>
      <c r="AZ25" s="134">
        <v>159.60000000000002</v>
      </c>
      <c r="BA25" s="147"/>
      <c r="BB25" s="124"/>
      <c r="BC25" s="148">
        <v>0</v>
      </c>
      <c r="BD25" s="147"/>
      <c r="BE25" s="124">
        <v>28207.600000000002</v>
      </c>
      <c r="BF25" s="155">
        <v>51647.600000000006</v>
      </c>
      <c r="BG25" s="147"/>
      <c r="BH25" s="124"/>
      <c r="BI25" s="125">
        <v>6125.6</v>
      </c>
      <c r="BJ25" s="147">
        <v>0</v>
      </c>
      <c r="BK25" s="124">
        <v>0</v>
      </c>
      <c r="BL25" s="134">
        <v>0</v>
      </c>
      <c r="BM25" s="147"/>
      <c r="BN25" s="124">
        <v>0</v>
      </c>
      <c r="BO25" s="155">
        <v>0</v>
      </c>
      <c r="BP25" s="147"/>
      <c r="BQ25" s="124"/>
      <c r="BR25" s="125">
        <v>0</v>
      </c>
      <c r="BS25" s="156">
        <f t="shared" si="9"/>
        <v>1711360.4277030006</v>
      </c>
      <c r="BT25" s="157">
        <f t="shared" si="10"/>
        <v>2403952.7286842279</v>
      </c>
      <c r="BU25" s="158">
        <f t="shared" si="11"/>
        <v>3586755.3056650031</v>
      </c>
      <c r="BV25" s="159">
        <f t="shared" si="0"/>
        <v>0.87838605415846971</v>
      </c>
      <c r="BW25" s="160">
        <f t="shared" si="1"/>
        <v>1.2102941620546792</v>
      </c>
      <c r="BX25" s="161">
        <f t="shared" si="2"/>
        <v>1.7719294046326437</v>
      </c>
      <c r="BY25" s="29">
        <f t="shared" si="3"/>
        <v>90817.997296999441</v>
      </c>
      <c r="BZ25" s="59">
        <f t="shared" si="4"/>
        <v>0</v>
      </c>
      <c r="CA25" s="60">
        <f t="shared" si="5"/>
        <v>0</v>
      </c>
      <c r="CB25" s="29">
        <f t="shared" si="12"/>
        <v>90818</v>
      </c>
      <c r="CC25" s="59">
        <f t="shared" si="13"/>
        <v>0</v>
      </c>
      <c r="CD25" s="60">
        <f t="shared" si="14"/>
        <v>0</v>
      </c>
      <c r="CE25" s="29">
        <f t="shared" si="6"/>
        <v>0</v>
      </c>
      <c r="CF25" s="59">
        <f t="shared" si="7"/>
        <v>208849</v>
      </c>
      <c r="CG25" s="60">
        <f t="shared" si="8"/>
        <v>781273</v>
      </c>
      <c r="CJ25" s="121"/>
    </row>
    <row r="26" spans="1:88" x14ac:dyDescent="0.2">
      <c r="A26" s="146" t="s">
        <v>572</v>
      </c>
      <c r="B26" s="47" t="s">
        <v>780</v>
      </c>
      <c r="C26" s="4" t="s">
        <v>571</v>
      </c>
      <c r="D26" s="5" t="s">
        <v>653</v>
      </c>
      <c r="E26" s="4" t="s">
        <v>712</v>
      </c>
      <c r="F26" s="5"/>
      <c r="G26" s="8" t="s">
        <v>802</v>
      </c>
      <c r="H26" s="40"/>
      <c r="I26" s="31">
        <v>0</v>
      </c>
      <c r="J26" s="64">
        <v>0.49</v>
      </c>
      <c r="K26" s="123">
        <v>38932306</v>
      </c>
      <c r="L26" s="124">
        <v>39690727.545454539</v>
      </c>
      <c r="M26" s="125">
        <v>40449148.777659997</v>
      </c>
      <c r="N26" s="147">
        <v>36012383.050000004</v>
      </c>
      <c r="O26" s="133">
        <v>36713922.979545452</v>
      </c>
      <c r="P26" s="148">
        <v>37415462.619335502</v>
      </c>
      <c r="Q26" s="149">
        <v>0</v>
      </c>
      <c r="R26" s="150">
        <v>0</v>
      </c>
      <c r="S26" s="151">
        <v>0</v>
      </c>
      <c r="T26" s="132">
        <v>17162111.808616996</v>
      </c>
      <c r="U26" s="124">
        <v>17496438.66203161</v>
      </c>
      <c r="V26" s="134">
        <v>17830765.515446</v>
      </c>
      <c r="W26" s="152">
        <v>2497300</v>
      </c>
      <c r="X26" s="153" t="s">
        <v>821</v>
      </c>
      <c r="Y26" s="154" t="s">
        <v>821</v>
      </c>
      <c r="Z26" s="147">
        <v>20585444</v>
      </c>
      <c r="AA26" s="124">
        <v>22389202</v>
      </c>
      <c r="AB26" s="125">
        <v>22016032</v>
      </c>
      <c r="AC26" s="147">
        <v>1126975.7449999999</v>
      </c>
      <c r="AD26" s="124">
        <v>1218758.135</v>
      </c>
      <c r="AE26" s="134">
        <v>1306920.6499999999</v>
      </c>
      <c r="AF26" s="147"/>
      <c r="AG26" s="124">
        <v>11409.405000000001</v>
      </c>
      <c r="AH26" s="134">
        <v>24038.91</v>
      </c>
      <c r="AI26" s="147">
        <v>0</v>
      </c>
      <c r="AJ26" s="124">
        <v>6581.19</v>
      </c>
      <c r="AK26" s="148">
        <v>9967.09</v>
      </c>
      <c r="AL26" s="147"/>
      <c r="AM26" s="124">
        <v>0</v>
      </c>
      <c r="AN26" s="155">
        <v>1698.34</v>
      </c>
      <c r="AO26" s="147">
        <v>0</v>
      </c>
      <c r="AP26" s="124">
        <v>0</v>
      </c>
      <c r="AQ26" s="125">
        <v>0</v>
      </c>
      <c r="AR26" s="147">
        <v>0</v>
      </c>
      <c r="AS26" s="124">
        <v>52.43</v>
      </c>
      <c r="AT26" s="134">
        <v>36426.11</v>
      </c>
      <c r="AU26" s="147"/>
      <c r="AV26" s="124">
        <v>0</v>
      </c>
      <c r="AW26" s="134">
        <v>0</v>
      </c>
      <c r="AX26" s="147"/>
      <c r="AY26" s="124">
        <v>22299.41</v>
      </c>
      <c r="AZ26" s="134">
        <v>72538.62</v>
      </c>
      <c r="BA26" s="147"/>
      <c r="BB26" s="124"/>
      <c r="BC26" s="148">
        <v>4026.33</v>
      </c>
      <c r="BD26" s="147"/>
      <c r="BE26" s="124">
        <v>242793.53</v>
      </c>
      <c r="BF26" s="155">
        <v>350386.75</v>
      </c>
      <c r="BG26" s="147"/>
      <c r="BH26" s="124"/>
      <c r="BI26" s="125">
        <v>9859.7800000000007</v>
      </c>
      <c r="BJ26" s="147">
        <v>0</v>
      </c>
      <c r="BK26" s="124">
        <v>0</v>
      </c>
      <c r="BL26" s="134">
        <v>0</v>
      </c>
      <c r="BM26" s="147"/>
      <c r="BN26" s="124">
        <v>0</v>
      </c>
      <c r="BO26" s="155">
        <v>0</v>
      </c>
      <c r="BP26" s="147"/>
      <c r="BQ26" s="124"/>
      <c r="BR26" s="125">
        <v>3408.93</v>
      </c>
      <c r="BS26" s="156">
        <f t="shared" si="9"/>
        <v>38874531.553617001</v>
      </c>
      <c r="BT26" s="157">
        <f t="shared" si="10"/>
        <v>41387534.762031615</v>
      </c>
      <c r="BU26" s="158">
        <f t="shared" si="11"/>
        <v>41666069.025445998</v>
      </c>
      <c r="BV26" s="159">
        <f t="shared" si="0"/>
        <v>0.99851602814426155</v>
      </c>
      <c r="BW26" s="160">
        <f t="shared" si="1"/>
        <v>1.0427507209242728</v>
      </c>
      <c r="BX26" s="161">
        <f t="shared" si="2"/>
        <v>1.0300851880585953</v>
      </c>
      <c r="BY26" s="29">
        <f t="shared" si="3"/>
        <v>0</v>
      </c>
      <c r="BZ26" s="59">
        <f t="shared" si="4"/>
        <v>0</v>
      </c>
      <c r="CA26" s="60">
        <f t="shared" si="5"/>
        <v>0</v>
      </c>
      <c r="CB26" s="29">
        <f t="shared" si="12"/>
        <v>0</v>
      </c>
      <c r="CC26" s="59">
        <f t="shared" si="13"/>
        <v>0</v>
      </c>
      <c r="CD26" s="60">
        <f t="shared" si="14"/>
        <v>0</v>
      </c>
      <c r="CE26" s="29">
        <f t="shared" si="6"/>
        <v>0</v>
      </c>
      <c r="CF26" s="59">
        <f t="shared" si="7"/>
        <v>0</v>
      </c>
      <c r="CG26" s="60">
        <f t="shared" si="8"/>
        <v>0</v>
      </c>
      <c r="CJ26" s="121"/>
    </row>
    <row r="27" spans="1:88" x14ac:dyDescent="0.2">
      <c r="A27" s="146" t="s">
        <v>574</v>
      </c>
      <c r="B27" s="47" t="s">
        <v>780</v>
      </c>
      <c r="C27" s="4" t="s">
        <v>573</v>
      </c>
      <c r="D27" s="5" t="s">
        <v>653</v>
      </c>
      <c r="E27" s="4" t="s">
        <v>712</v>
      </c>
      <c r="F27" s="5"/>
      <c r="G27" s="8" t="s">
        <v>802</v>
      </c>
      <c r="H27" s="40"/>
      <c r="I27" s="31">
        <v>0</v>
      </c>
      <c r="J27" s="64">
        <v>0.49</v>
      </c>
      <c r="K27" s="123">
        <v>42199942</v>
      </c>
      <c r="L27" s="124">
        <v>43022018.792207785</v>
      </c>
      <c r="M27" s="125">
        <v>43844095.159470998</v>
      </c>
      <c r="N27" s="147">
        <v>39034946.350000001</v>
      </c>
      <c r="O27" s="133">
        <v>39795367.382792205</v>
      </c>
      <c r="P27" s="148">
        <v>40555788.022510678</v>
      </c>
      <c r="Q27" s="149">
        <v>0</v>
      </c>
      <c r="R27" s="150">
        <v>0</v>
      </c>
      <c r="S27" s="151">
        <v>0</v>
      </c>
      <c r="T27" s="132">
        <v>18444204.091667</v>
      </c>
      <c r="U27" s="124">
        <v>18803506.768777397</v>
      </c>
      <c r="V27" s="134">
        <v>19162809.445888001</v>
      </c>
      <c r="W27" s="152">
        <v>2820843</v>
      </c>
      <c r="X27" s="153" t="s">
        <v>821</v>
      </c>
      <c r="Y27" s="154" t="s">
        <v>821</v>
      </c>
      <c r="Z27" s="147">
        <v>21099258</v>
      </c>
      <c r="AA27" s="124">
        <v>19719566</v>
      </c>
      <c r="AB27" s="125">
        <v>23625261</v>
      </c>
      <c r="AC27" s="147">
        <v>1419640.4949999999</v>
      </c>
      <c r="AD27" s="124">
        <v>1499077.335</v>
      </c>
      <c r="AE27" s="134">
        <v>1522838.905</v>
      </c>
      <c r="AF27" s="147"/>
      <c r="AG27" s="124">
        <v>32011.454999999998</v>
      </c>
      <c r="AH27" s="134">
        <v>29185.625</v>
      </c>
      <c r="AI27" s="147">
        <v>0</v>
      </c>
      <c r="AJ27" s="124">
        <v>0</v>
      </c>
      <c r="AK27" s="148">
        <v>0</v>
      </c>
      <c r="AL27" s="147"/>
      <c r="AM27" s="124">
        <v>0</v>
      </c>
      <c r="AN27" s="155">
        <v>0</v>
      </c>
      <c r="AO27" s="147">
        <v>0</v>
      </c>
      <c r="AP27" s="124">
        <v>0</v>
      </c>
      <c r="AQ27" s="125">
        <v>0</v>
      </c>
      <c r="AR27" s="147">
        <v>0</v>
      </c>
      <c r="AS27" s="124">
        <v>9756.39</v>
      </c>
      <c r="AT27" s="134">
        <v>0</v>
      </c>
      <c r="AU27" s="147"/>
      <c r="AV27" s="124">
        <v>0</v>
      </c>
      <c r="AW27" s="134">
        <v>-697.76</v>
      </c>
      <c r="AX27" s="147"/>
      <c r="AY27" s="124">
        <v>41053.67</v>
      </c>
      <c r="AZ27" s="134">
        <v>80026.8</v>
      </c>
      <c r="BA27" s="147"/>
      <c r="BB27" s="124"/>
      <c r="BC27" s="148">
        <v>168.56</v>
      </c>
      <c r="BD27" s="147"/>
      <c r="BE27" s="124">
        <v>312764.06</v>
      </c>
      <c r="BF27" s="155">
        <v>448592.06</v>
      </c>
      <c r="BG27" s="147"/>
      <c r="BH27" s="124"/>
      <c r="BI27" s="125">
        <v>9832.34</v>
      </c>
      <c r="BJ27" s="147">
        <v>0</v>
      </c>
      <c r="BK27" s="124">
        <v>684.53</v>
      </c>
      <c r="BL27" s="134">
        <v>0</v>
      </c>
      <c r="BM27" s="147"/>
      <c r="BN27" s="124">
        <v>10147.9</v>
      </c>
      <c r="BO27" s="155">
        <v>0</v>
      </c>
      <c r="BP27" s="147"/>
      <c r="BQ27" s="124"/>
      <c r="BR27" s="125">
        <v>2474.9899999999998</v>
      </c>
      <c r="BS27" s="156">
        <f t="shared" si="9"/>
        <v>40963102.586667001</v>
      </c>
      <c r="BT27" s="157">
        <f t="shared" si="10"/>
        <v>40428568.108777396</v>
      </c>
      <c r="BU27" s="158">
        <f t="shared" si="11"/>
        <v>44880491.965887994</v>
      </c>
      <c r="BV27" s="159">
        <f t="shared" si="0"/>
        <v>0.97069096888017048</v>
      </c>
      <c r="BW27" s="160">
        <f t="shared" si="1"/>
        <v>0.93971806167542937</v>
      </c>
      <c r="BX27" s="161">
        <f t="shared" si="2"/>
        <v>1.0236382300204254</v>
      </c>
      <c r="BY27" s="29">
        <f t="shared" si="3"/>
        <v>0</v>
      </c>
      <c r="BZ27" s="59">
        <f t="shared" si="4"/>
        <v>0</v>
      </c>
      <c r="CA27" s="60">
        <f t="shared" si="5"/>
        <v>0</v>
      </c>
      <c r="CB27" s="29">
        <f t="shared" si="12"/>
        <v>0</v>
      </c>
      <c r="CC27" s="59">
        <f t="shared" si="13"/>
        <v>0</v>
      </c>
      <c r="CD27" s="60">
        <f t="shared" si="14"/>
        <v>0</v>
      </c>
      <c r="CE27" s="29">
        <f t="shared" si="6"/>
        <v>0</v>
      </c>
      <c r="CF27" s="59">
        <f t="shared" si="7"/>
        <v>0</v>
      </c>
      <c r="CG27" s="60">
        <f t="shared" si="8"/>
        <v>0</v>
      </c>
      <c r="CJ27" s="121"/>
    </row>
    <row r="28" spans="1:88" x14ac:dyDescent="0.2">
      <c r="A28" s="146" t="s">
        <v>576</v>
      </c>
      <c r="B28" s="47" t="s">
        <v>777</v>
      </c>
      <c r="C28" s="4" t="s">
        <v>575</v>
      </c>
      <c r="D28" s="5" t="s">
        <v>692</v>
      </c>
      <c r="E28" s="4" t="s">
        <v>693</v>
      </c>
      <c r="F28" s="5"/>
      <c r="G28" s="8" t="s">
        <v>802</v>
      </c>
      <c r="H28" s="38" t="s">
        <v>826</v>
      </c>
      <c r="I28" s="31">
        <v>0</v>
      </c>
      <c r="J28" s="64">
        <v>0.4</v>
      </c>
      <c r="K28" s="123">
        <v>2556465</v>
      </c>
      <c r="L28" s="124">
        <v>2606266.2662337665</v>
      </c>
      <c r="M28" s="125">
        <v>2656067.1496469998</v>
      </c>
      <c r="N28" s="147">
        <v>2364730.125</v>
      </c>
      <c r="O28" s="133">
        <v>2410796.296266234</v>
      </c>
      <c r="P28" s="148">
        <v>2456862.1134234751</v>
      </c>
      <c r="Q28" s="149">
        <v>0.5</v>
      </c>
      <c r="R28" s="150">
        <v>0.5</v>
      </c>
      <c r="S28" s="151">
        <v>0.5</v>
      </c>
      <c r="T28" s="132">
        <v>-5368266.6919419998</v>
      </c>
      <c r="U28" s="124">
        <v>-5472843.3158109998</v>
      </c>
      <c r="V28" s="134">
        <v>-5577419.9396799998</v>
      </c>
      <c r="W28" s="152">
        <v>607275</v>
      </c>
      <c r="X28" s="153" t="s">
        <v>821</v>
      </c>
      <c r="Y28" s="154" t="s">
        <v>821</v>
      </c>
      <c r="Z28" s="147">
        <v>8150564</v>
      </c>
      <c r="AA28" s="124">
        <v>8189870</v>
      </c>
      <c r="AB28" s="125">
        <v>9640302</v>
      </c>
      <c r="AC28" s="147">
        <v>232430.2</v>
      </c>
      <c r="AD28" s="124">
        <v>252034</v>
      </c>
      <c r="AE28" s="134">
        <v>272441.8</v>
      </c>
      <c r="AF28" s="147"/>
      <c r="AG28" s="124">
        <v>4744.6000000000004</v>
      </c>
      <c r="AH28" s="134">
        <v>6522.4000000000005</v>
      </c>
      <c r="AI28" s="147">
        <v>0</v>
      </c>
      <c r="AJ28" s="124">
        <v>0</v>
      </c>
      <c r="AK28" s="148">
        <v>0</v>
      </c>
      <c r="AL28" s="147"/>
      <c r="AM28" s="124">
        <v>0</v>
      </c>
      <c r="AN28" s="155">
        <v>0</v>
      </c>
      <c r="AO28" s="147">
        <v>0</v>
      </c>
      <c r="AP28" s="124">
        <v>0</v>
      </c>
      <c r="AQ28" s="125">
        <v>0</v>
      </c>
      <c r="AR28" s="147">
        <v>0</v>
      </c>
      <c r="AS28" s="124">
        <v>78.400000000000006</v>
      </c>
      <c r="AT28" s="134">
        <v>4361.6000000000004</v>
      </c>
      <c r="AU28" s="147"/>
      <c r="AV28" s="124">
        <v>0</v>
      </c>
      <c r="AW28" s="134">
        <v>0</v>
      </c>
      <c r="AX28" s="147"/>
      <c r="AY28" s="124">
        <v>0</v>
      </c>
      <c r="AZ28" s="134">
        <v>0</v>
      </c>
      <c r="BA28" s="147"/>
      <c r="BB28" s="124"/>
      <c r="BC28" s="148">
        <v>0</v>
      </c>
      <c r="BD28" s="147"/>
      <c r="BE28" s="124">
        <v>56638</v>
      </c>
      <c r="BF28" s="155">
        <v>76104.400000000009</v>
      </c>
      <c r="BG28" s="147"/>
      <c r="BH28" s="124"/>
      <c r="BI28" s="125">
        <v>190.8</v>
      </c>
      <c r="BJ28" s="147">
        <v>0</v>
      </c>
      <c r="BK28" s="124">
        <v>0</v>
      </c>
      <c r="BL28" s="134">
        <v>0</v>
      </c>
      <c r="BM28" s="147"/>
      <c r="BN28" s="124">
        <v>0</v>
      </c>
      <c r="BO28" s="155">
        <v>0</v>
      </c>
      <c r="BP28" s="147"/>
      <c r="BQ28" s="124"/>
      <c r="BR28" s="125">
        <v>0</v>
      </c>
      <c r="BS28" s="156">
        <f t="shared" si="9"/>
        <v>3014727.5080580004</v>
      </c>
      <c r="BT28" s="157">
        <f t="shared" si="10"/>
        <v>3030521.6841890002</v>
      </c>
      <c r="BU28" s="158">
        <f t="shared" si="11"/>
        <v>4422503.060320002</v>
      </c>
      <c r="BV28" s="159">
        <f t="shared" si="0"/>
        <v>1.1792563199801289</v>
      </c>
      <c r="BW28" s="160">
        <f t="shared" si="1"/>
        <v>1.1627828374451978</v>
      </c>
      <c r="BX28" s="161">
        <f t="shared" si="2"/>
        <v>1.6650569474148149</v>
      </c>
      <c r="BY28" s="29">
        <f t="shared" si="3"/>
        <v>0</v>
      </c>
      <c r="BZ28" s="59">
        <f t="shared" si="4"/>
        <v>0</v>
      </c>
      <c r="CA28" s="60">
        <f t="shared" si="5"/>
        <v>0</v>
      </c>
      <c r="CB28" s="29">
        <f t="shared" si="12"/>
        <v>0</v>
      </c>
      <c r="CC28" s="59">
        <f t="shared" si="13"/>
        <v>0</v>
      </c>
      <c r="CD28" s="60">
        <f t="shared" si="14"/>
        <v>0</v>
      </c>
      <c r="CE28" s="29">
        <f t="shared" si="6"/>
        <v>229131</v>
      </c>
      <c r="CF28" s="59">
        <f t="shared" si="7"/>
        <v>212128</v>
      </c>
      <c r="CG28" s="60">
        <f t="shared" si="8"/>
        <v>883218</v>
      </c>
      <c r="CJ28" s="121"/>
    </row>
    <row r="29" spans="1:88" x14ac:dyDescent="0.2">
      <c r="A29" s="146" t="s">
        <v>578</v>
      </c>
      <c r="B29" s="47" t="s">
        <v>779</v>
      </c>
      <c r="C29" s="4" t="s">
        <v>577</v>
      </c>
      <c r="D29" s="5" t="s">
        <v>653</v>
      </c>
      <c r="E29" s="4" t="s">
        <v>713</v>
      </c>
      <c r="F29" s="5"/>
      <c r="G29" s="8" t="s">
        <v>802</v>
      </c>
      <c r="H29" s="38" t="s">
        <v>829</v>
      </c>
      <c r="I29" s="31">
        <v>0</v>
      </c>
      <c r="J29" s="64">
        <v>0.49</v>
      </c>
      <c r="K29" s="123">
        <v>59542033</v>
      </c>
      <c r="L29" s="124">
        <v>60701942.733766235</v>
      </c>
      <c r="M29" s="125">
        <v>61861852.758657999</v>
      </c>
      <c r="N29" s="147">
        <v>55076380.525000006</v>
      </c>
      <c r="O29" s="133">
        <v>56149297.028733768</v>
      </c>
      <c r="P29" s="148">
        <v>57222213.801758654</v>
      </c>
      <c r="Q29" s="149">
        <v>0</v>
      </c>
      <c r="R29" s="150">
        <v>0</v>
      </c>
      <c r="S29" s="151">
        <v>0</v>
      </c>
      <c r="T29" s="132">
        <v>18453396.108047001</v>
      </c>
      <c r="U29" s="124">
        <v>18812877.850411553</v>
      </c>
      <c r="V29" s="134">
        <v>19172359.592776</v>
      </c>
      <c r="W29" s="152">
        <v>6083937</v>
      </c>
      <c r="X29" s="153" t="s">
        <v>821</v>
      </c>
      <c r="Y29" s="154" t="s">
        <v>821</v>
      </c>
      <c r="Z29" s="147">
        <v>35008010</v>
      </c>
      <c r="AA29" s="124">
        <v>36421478</v>
      </c>
      <c r="AB29" s="125">
        <v>39927013</v>
      </c>
      <c r="AC29" s="147">
        <v>1724549.6099999999</v>
      </c>
      <c r="AD29" s="124">
        <v>1854408.92</v>
      </c>
      <c r="AE29" s="134">
        <v>1939958.2649999999</v>
      </c>
      <c r="AF29" s="147"/>
      <c r="AG29" s="124">
        <v>27604.149999999998</v>
      </c>
      <c r="AH29" s="134">
        <v>44050.754999999997</v>
      </c>
      <c r="AI29" s="147">
        <v>0</v>
      </c>
      <c r="AJ29" s="124">
        <v>0</v>
      </c>
      <c r="AK29" s="148">
        <v>0</v>
      </c>
      <c r="AL29" s="147"/>
      <c r="AM29" s="124">
        <v>0</v>
      </c>
      <c r="AN29" s="155">
        <v>0</v>
      </c>
      <c r="AO29" s="147">
        <v>0</v>
      </c>
      <c r="AP29" s="124">
        <v>0</v>
      </c>
      <c r="AQ29" s="125">
        <v>0</v>
      </c>
      <c r="AR29" s="147">
        <v>0</v>
      </c>
      <c r="AS29" s="124">
        <v>4939.6899999999996</v>
      </c>
      <c r="AT29" s="134">
        <v>1888.46</v>
      </c>
      <c r="AU29" s="147"/>
      <c r="AV29" s="124">
        <v>0</v>
      </c>
      <c r="AW29" s="134">
        <v>-3034.57</v>
      </c>
      <c r="AX29" s="147"/>
      <c r="AY29" s="124">
        <v>53365.9</v>
      </c>
      <c r="AZ29" s="134">
        <v>88494</v>
      </c>
      <c r="BA29" s="147"/>
      <c r="BB29" s="124"/>
      <c r="BC29" s="148">
        <v>4643.24</v>
      </c>
      <c r="BD29" s="147"/>
      <c r="BE29" s="124">
        <v>599650.73</v>
      </c>
      <c r="BF29" s="155">
        <v>840717.01</v>
      </c>
      <c r="BG29" s="147"/>
      <c r="BH29" s="124"/>
      <c r="BI29" s="125">
        <v>6163.71</v>
      </c>
      <c r="BJ29" s="147">
        <v>0</v>
      </c>
      <c r="BK29" s="124">
        <v>0</v>
      </c>
      <c r="BL29" s="134">
        <v>4647.6499999999996</v>
      </c>
      <c r="BM29" s="147"/>
      <c r="BN29" s="124">
        <v>0</v>
      </c>
      <c r="BO29" s="155">
        <v>0</v>
      </c>
      <c r="BP29" s="147"/>
      <c r="BQ29" s="124"/>
      <c r="BR29" s="125">
        <v>30520.14</v>
      </c>
      <c r="BS29" s="156">
        <f t="shared" si="9"/>
        <v>55185955.718047</v>
      </c>
      <c r="BT29" s="157">
        <f t="shared" si="10"/>
        <v>57774325.24041155</v>
      </c>
      <c r="BU29" s="158">
        <f t="shared" si="11"/>
        <v>62057421.252776004</v>
      </c>
      <c r="BV29" s="159">
        <f t="shared" si="0"/>
        <v>0.92684029982730021</v>
      </c>
      <c r="BW29" s="160">
        <f t="shared" si="1"/>
        <v>0.95177061290781129</v>
      </c>
      <c r="BX29" s="161">
        <f t="shared" si="2"/>
        <v>1.0031613746662418</v>
      </c>
      <c r="BY29" s="29">
        <f t="shared" si="3"/>
        <v>0</v>
      </c>
      <c r="BZ29" s="59">
        <f t="shared" si="4"/>
        <v>0</v>
      </c>
      <c r="CA29" s="60">
        <f t="shared" si="5"/>
        <v>0</v>
      </c>
      <c r="CB29" s="29">
        <f t="shared" si="12"/>
        <v>0</v>
      </c>
      <c r="CC29" s="59">
        <f t="shared" si="13"/>
        <v>0</v>
      </c>
      <c r="CD29" s="60">
        <f t="shared" si="14"/>
        <v>0</v>
      </c>
      <c r="CE29" s="29">
        <f t="shared" si="6"/>
        <v>0</v>
      </c>
      <c r="CF29" s="59">
        <f t="shared" si="7"/>
        <v>0</v>
      </c>
      <c r="CG29" s="60">
        <f t="shared" si="8"/>
        <v>0</v>
      </c>
      <c r="CJ29" s="121"/>
    </row>
    <row r="30" spans="1:88" x14ac:dyDescent="0.2">
      <c r="A30" s="146" t="s">
        <v>580</v>
      </c>
      <c r="B30" s="47" t="s">
        <v>777</v>
      </c>
      <c r="C30" s="4" t="s">
        <v>579</v>
      </c>
      <c r="D30" s="5" t="s">
        <v>714</v>
      </c>
      <c r="E30" s="4" t="s">
        <v>653</v>
      </c>
      <c r="F30" s="5"/>
      <c r="G30" s="36" t="s">
        <v>797</v>
      </c>
      <c r="H30" s="38" t="s">
        <v>797</v>
      </c>
      <c r="I30" s="31">
        <v>0</v>
      </c>
      <c r="J30" s="64">
        <v>0.4</v>
      </c>
      <c r="K30" s="123">
        <v>2361279</v>
      </c>
      <c r="L30" s="124">
        <v>2407277.9415584416</v>
      </c>
      <c r="M30" s="125">
        <v>2453276.3682909999</v>
      </c>
      <c r="N30" s="147">
        <v>2184183.0750000002</v>
      </c>
      <c r="O30" s="133">
        <v>2226732.0959415585</v>
      </c>
      <c r="P30" s="148">
        <v>2269280.640669175</v>
      </c>
      <c r="Q30" s="149">
        <v>0.5</v>
      </c>
      <c r="R30" s="150">
        <v>0.5</v>
      </c>
      <c r="S30" s="151">
        <v>0.5</v>
      </c>
      <c r="T30" s="132">
        <v>-4937659.2424029987</v>
      </c>
      <c r="U30" s="124">
        <v>-5033847.4094627975</v>
      </c>
      <c r="V30" s="134">
        <v>-5130035.5765230004</v>
      </c>
      <c r="W30" s="152">
        <v>1104013</v>
      </c>
      <c r="X30" s="153" t="s">
        <v>821</v>
      </c>
      <c r="Y30" s="154" t="s">
        <v>821</v>
      </c>
      <c r="Z30" s="147">
        <v>6660565</v>
      </c>
      <c r="AA30" s="124">
        <v>6927729</v>
      </c>
      <c r="AB30" s="125">
        <v>7207523</v>
      </c>
      <c r="AC30" s="147">
        <v>259261.80000000002</v>
      </c>
      <c r="AD30" s="124">
        <v>282660</v>
      </c>
      <c r="AE30" s="134">
        <v>310816.60000000003</v>
      </c>
      <c r="AF30" s="147"/>
      <c r="AG30" s="124">
        <v>7899.4000000000005</v>
      </c>
      <c r="AH30" s="134">
        <v>21456</v>
      </c>
      <c r="AI30" s="147">
        <v>0</v>
      </c>
      <c r="AJ30" s="124">
        <v>0</v>
      </c>
      <c r="AK30" s="148">
        <v>0</v>
      </c>
      <c r="AL30" s="147"/>
      <c r="AM30" s="124">
        <v>0</v>
      </c>
      <c r="AN30" s="155">
        <v>0</v>
      </c>
      <c r="AO30" s="147">
        <v>0</v>
      </c>
      <c r="AP30" s="124">
        <v>0</v>
      </c>
      <c r="AQ30" s="125">
        <v>0</v>
      </c>
      <c r="AR30" s="147">
        <v>0</v>
      </c>
      <c r="AS30" s="124">
        <v>0</v>
      </c>
      <c r="AT30" s="134">
        <v>9086.8000000000011</v>
      </c>
      <c r="AU30" s="147"/>
      <c r="AV30" s="124">
        <v>0</v>
      </c>
      <c r="AW30" s="134">
        <v>0</v>
      </c>
      <c r="AX30" s="147"/>
      <c r="AY30" s="124">
        <v>3074.8</v>
      </c>
      <c r="AZ30" s="134">
        <v>934.40000000000009</v>
      </c>
      <c r="BA30" s="147"/>
      <c r="BB30" s="124"/>
      <c r="BC30" s="148">
        <v>0</v>
      </c>
      <c r="BD30" s="147"/>
      <c r="BE30" s="124">
        <v>78899.600000000006</v>
      </c>
      <c r="BF30" s="155">
        <v>104864.8</v>
      </c>
      <c r="BG30" s="147"/>
      <c r="BH30" s="124"/>
      <c r="BI30" s="125">
        <v>4395.6000000000004</v>
      </c>
      <c r="BJ30" s="147">
        <v>27518.800000000003</v>
      </c>
      <c r="BK30" s="124">
        <v>0</v>
      </c>
      <c r="BL30" s="134">
        <v>0</v>
      </c>
      <c r="BM30" s="147"/>
      <c r="BN30" s="124">
        <v>12658</v>
      </c>
      <c r="BO30" s="155">
        <v>497.6</v>
      </c>
      <c r="BP30" s="147"/>
      <c r="BQ30" s="124"/>
      <c r="BR30" s="125">
        <v>242.4</v>
      </c>
      <c r="BS30" s="156">
        <f t="shared" si="9"/>
        <v>2009686.3575970009</v>
      </c>
      <c r="BT30" s="157">
        <f t="shared" si="10"/>
        <v>2279073.3905372024</v>
      </c>
      <c r="BU30" s="158">
        <f t="shared" si="11"/>
        <v>2529781.6234769989</v>
      </c>
      <c r="BV30" s="159">
        <f t="shared" si="0"/>
        <v>0.85110076259391665</v>
      </c>
      <c r="BW30" s="160">
        <f t="shared" si="1"/>
        <v>0.94674293781870433</v>
      </c>
      <c r="BX30" s="161">
        <f t="shared" si="2"/>
        <v>1.0311849313737507</v>
      </c>
      <c r="BY30" s="29">
        <f t="shared" si="3"/>
        <v>174496.71740299929</v>
      </c>
      <c r="BZ30" s="59">
        <f t="shared" si="4"/>
        <v>0</v>
      </c>
      <c r="CA30" s="60">
        <f t="shared" si="5"/>
        <v>0</v>
      </c>
      <c r="CB30" s="29">
        <f t="shared" si="12"/>
        <v>174497</v>
      </c>
      <c r="CC30" s="59">
        <f t="shared" si="13"/>
        <v>0</v>
      </c>
      <c r="CD30" s="60">
        <f t="shared" si="14"/>
        <v>0</v>
      </c>
      <c r="CE30" s="29">
        <f t="shared" si="6"/>
        <v>0</v>
      </c>
      <c r="CF30" s="59">
        <f t="shared" si="7"/>
        <v>0</v>
      </c>
      <c r="CG30" s="60">
        <f t="shared" si="8"/>
        <v>38253</v>
      </c>
      <c r="CJ30" s="121"/>
    </row>
    <row r="31" spans="1:88" x14ac:dyDescent="0.2">
      <c r="A31" s="146" t="s">
        <v>582</v>
      </c>
      <c r="B31" s="47" t="s">
        <v>780</v>
      </c>
      <c r="C31" s="4" t="s">
        <v>581</v>
      </c>
      <c r="D31" s="5" t="s">
        <v>653</v>
      </c>
      <c r="E31" s="4" t="s">
        <v>715</v>
      </c>
      <c r="F31" s="5"/>
      <c r="G31" s="8" t="s">
        <v>802</v>
      </c>
      <c r="H31" s="40"/>
      <c r="I31" s="31">
        <v>0</v>
      </c>
      <c r="J31" s="64">
        <v>0.49</v>
      </c>
      <c r="K31" s="123">
        <v>27611378</v>
      </c>
      <c r="L31" s="124">
        <v>28149261.987012986</v>
      </c>
      <c r="M31" s="125">
        <v>28687145.710464001</v>
      </c>
      <c r="N31" s="147">
        <v>25540524.650000002</v>
      </c>
      <c r="O31" s="133">
        <v>26038067.337987013</v>
      </c>
      <c r="P31" s="148">
        <v>26535609.782179203</v>
      </c>
      <c r="Q31" s="149">
        <v>0.13341351691664938</v>
      </c>
      <c r="R31" s="150">
        <v>0.13341351691664938</v>
      </c>
      <c r="S31" s="151">
        <v>0.13341351691664938</v>
      </c>
      <c r="T31" s="132">
        <v>-4250852.1859100023</v>
      </c>
      <c r="U31" s="124">
        <v>-4333660.9947264306</v>
      </c>
      <c r="V31" s="134">
        <v>-4416469.8035429996</v>
      </c>
      <c r="W31" s="152">
        <v>2000000</v>
      </c>
      <c r="X31" s="153" t="s">
        <v>817</v>
      </c>
      <c r="Y31" s="154" t="s">
        <v>821</v>
      </c>
      <c r="Z31" s="147">
        <v>29082033</v>
      </c>
      <c r="AA31" s="124">
        <v>32356754</v>
      </c>
      <c r="AB31" s="125">
        <v>32627478</v>
      </c>
      <c r="AC31" s="147">
        <v>1049789.4750000001</v>
      </c>
      <c r="AD31" s="124">
        <v>1096549.6850000001</v>
      </c>
      <c r="AE31" s="134">
        <v>1120299.25</v>
      </c>
      <c r="AF31" s="147"/>
      <c r="AG31" s="124">
        <v>11558.119999999999</v>
      </c>
      <c r="AH31" s="134">
        <v>8595.58</v>
      </c>
      <c r="AI31" s="147">
        <v>0</v>
      </c>
      <c r="AJ31" s="124">
        <v>0</v>
      </c>
      <c r="AK31" s="148">
        <v>0</v>
      </c>
      <c r="AL31" s="147"/>
      <c r="AM31" s="124">
        <v>0</v>
      </c>
      <c r="AN31" s="155">
        <v>0</v>
      </c>
      <c r="AO31" s="147">
        <v>0</v>
      </c>
      <c r="AP31" s="124">
        <v>0</v>
      </c>
      <c r="AQ31" s="125">
        <v>0</v>
      </c>
      <c r="AR31" s="147">
        <v>0</v>
      </c>
      <c r="AS31" s="124">
        <v>0</v>
      </c>
      <c r="AT31" s="134">
        <v>0</v>
      </c>
      <c r="AU31" s="147"/>
      <c r="AV31" s="124">
        <v>0</v>
      </c>
      <c r="AW31" s="134">
        <v>0</v>
      </c>
      <c r="AX31" s="147"/>
      <c r="AY31" s="124">
        <v>10507.07</v>
      </c>
      <c r="AZ31" s="134">
        <v>46280.5</v>
      </c>
      <c r="BA31" s="147"/>
      <c r="BB31" s="124"/>
      <c r="BC31" s="148">
        <v>3132.57</v>
      </c>
      <c r="BD31" s="147"/>
      <c r="BE31" s="124">
        <v>481194.20999999996</v>
      </c>
      <c r="BF31" s="155">
        <v>679139.02</v>
      </c>
      <c r="BG31" s="147"/>
      <c r="BH31" s="124"/>
      <c r="BI31" s="125">
        <v>4280.6400000000003</v>
      </c>
      <c r="BJ31" s="147">
        <v>0</v>
      </c>
      <c r="BK31" s="124">
        <v>0</v>
      </c>
      <c r="BL31" s="134">
        <v>0</v>
      </c>
      <c r="BM31" s="147"/>
      <c r="BN31" s="124">
        <v>893.27</v>
      </c>
      <c r="BO31" s="155">
        <v>10021.48</v>
      </c>
      <c r="BP31" s="147"/>
      <c r="BQ31" s="124"/>
      <c r="BR31" s="125">
        <v>769.3</v>
      </c>
      <c r="BS31" s="156">
        <f t="shared" si="9"/>
        <v>26664970.28909</v>
      </c>
      <c r="BT31" s="157">
        <f t="shared" si="10"/>
        <v>29427795.360273574</v>
      </c>
      <c r="BU31" s="158">
        <f t="shared" si="11"/>
        <v>29887526.536456995</v>
      </c>
      <c r="BV31" s="159">
        <f t="shared" si="0"/>
        <v>0.96572399570532119</v>
      </c>
      <c r="BW31" s="160">
        <f t="shared" si="1"/>
        <v>1.0454197830781657</v>
      </c>
      <c r="BX31" s="161">
        <f t="shared" si="2"/>
        <v>1.041843857109672</v>
      </c>
      <c r="BY31" s="29">
        <f t="shared" si="3"/>
        <v>0</v>
      </c>
      <c r="BZ31" s="59">
        <f t="shared" si="4"/>
        <v>0</v>
      </c>
      <c r="CA31" s="60">
        <f t="shared" si="5"/>
        <v>0</v>
      </c>
      <c r="CB31" s="29">
        <f t="shared" si="12"/>
        <v>0</v>
      </c>
      <c r="CC31" s="59">
        <f t="shared" si="13"/>
        <v>0</v>
      </c>
      <c r="CD31" s="60">
        <f t="shared" si="14"/>
        <v>0</v>
      </c>
      <c r="CE31" s="29">
        <f t="shared" si="6"/>
        <v>0</v>
      </c>
      <c r="CF31" s="59">
        <f t="shared" si="7"/>
        <v>170574</v>
      </c>
      <c r="CG31" s="60">
        <f t="shared" si="8"/>
        <v>160147</v>
      </c>
      <c r="CJ31" s="121"/>
    </row>
    <row r="32" spans="1:88" x14ac:dyDescent="0.2">
      <c r="A32" s="146" t="s">
        <v>584</v>
      </c>
      <c r="B32" s="47" t="s">
        <v>780</v>
      </c>
      <c r="C32" s="4" t="s">
        <v>583</v>
      </c>
      <c r="D32" s="5" t="s">
        <v>653</v>
      </c>
      <c r="E32" s="4" t="s">
        <v>716</v>
      </c>
      <c r="F32" s="5"/>
      <c r="G32" s="8" t="s">
        <v>802</v>
      </c>
      <c r="H32" s="40"/>
      <c r="I32" s="31">
        <v>0</v>
      </c>
      <c r="J32" s="64">
        <v>0.49</v>
      </c>
      <c r="K32" s="123">
        <v>14704079</v>
      </c>
      <c r="L32" s="124">
        <v>14990522.097402597</v>
      </c>
      <c r="M32" s="125">
        <v>15276965.685977001</v>
      </c>
      <c r="N32" s="147">
        <v>13601273.075000001</v>
      </c>
      <c r="O32" s="133">
        <v>13866232.940097403</v>
      </c>
      <c r="P32" s="148">
        <v>14131193.259528726</v>
      </c>
      <c r="Q32" s="149">
        <v>0.42276368007610798</v>
      </c>
      <c r="R32" s="150">
        <v>0.42276368007610798</v>
      </c>
      <c r="S32" s="151">
        <v>0.42276368007610798</v>
      </c>
      <c r="T32" s="132">
        <v>-10769160.455788998</v>
      </c>
      <c r="U32" s="124">
        <v>-10978949.295836836</v>
      </c>
      <c r="V32" s="134">
        <v>-11188738.135885</v>
      </c>
      <c r="W32" s="152">
        <v>3926058</v>
      </c>
      <c r="X32" s="153" t="s">
        <v>821</v>
      </c>
      <c r="Y32" s="154" t="s">
        <v>821</v>
      </c>
      <c r="Z32" s="147">
        <v>32037291</v>
      </c>
      <c r="AA32" s="124">
        <v>28798941</v>
      </c>
      <c r="AB32" s="125">
        <v>35511338</v>
      </c>
      <c r="AC32" s="147">
        <v>188641.66999999998</v>
      </c>
      <c r="AD32" s="124">
        <v>195546.75</v>
      </c>
      <c r="AE32" s="134">
        <v>217021.49</v>
      </c>
      <c r="AF32" s="147"/>
      <c r="AG32" s="124">
        <v>3686.0250000000001</v>
      </c>
      <c r="AH32" s="134">
        <v>51468.375</v>
      </c>
      <c r="AI32" s="147">
        <v>0</v>
      </c>
      <c r="AJ32" s="124">
        <v>0</v>
      </c>
      <c r="AK32" s="148">
        <v>0</v>
      </c>
      <c r="AL32" s="147"/>
      <c r="AM32" s="124">
        <v>0</v>
      </c>
      <c r="AN32" s="155">
        <v>0</v>
      </c>
      <c r="AO32" s="147">
        <v>0</v>
      </c>
      <c r="AP32" s="124">
        <v>0</v>
      </c>
      <c r="AQ32" s="125">
        <v>0</v>
      </c>
      <c r="AR32" s="147">
        <v>0</v>
      </c>
      <c r="AS32" s="124">
        <v>0</v>
      </c>
      <c r="AT32" s="134">
        <v>0</v>
      </c>
      <c r="AU32" s="147"/>
      <c r="AV32" s="124">
        <v>0</v>
      </c>
      <c r="AW32" s="134">
        <v>0</v>
      </c>
      <c r="AX32" s="147"/>
      <c r="AY32" s="124">
        <v>443.45</v>
      </c>
      <c r="AZ32" s="134">
        <v>2804.27</v>
      </c>
      <c r="BA32" s="147"/>
      <c r="BB32" s="124"/>
      <c r="BC32" s="148">
        <v>0</v>
      </c>
      <c r="BD32" s="147"/>
      <c r="BE32" s="124">
        <v>98442.959999999992</v>
      </c>
      <c r="BF32" s="155">
        <v>140801.5</v>
      </c>
      <c r="BG32" s="147"/>
      <c r="BH32" s="124"/>
      <c r="BI32" s="125">
        <v>7128.5199999999995</v>
      </c>
      <c r="BJ32" s="147">
        <v>0</v>
      </c>
      <c r="BK32" s="124">
        <v>0</v>
      </c>
      <c r="BL32" s="134">
        <v>0</v>
      </c>
      <c r="BM32" s="147"/>
      <c r="BN32" s="124">
        <v>0</v>
      </c>
      <c r="BO32" s="155">
        <v>0</v>
      </c>
      <c r="BP32" s="147"/>
      <c r="BQ32" s="124"/>
      <c r="BR32" s="125">
        <v>677.67</v>
      </c>
      <c r="BS32" s="156">
        <f t="shared" si="9"/>
        <v>21456772.214211002</v>
      </c>
      <c r="BT32" s="157">
        <f t="shared" si="10"/>
        <v>18118110.889163163</v>
      </c>
      <c r="BU32" s="158">
        <f t="shared" si="11"/>
        <v>24742501.68911501</v>
      </c>
      <c r="BV32" s="159">
        <f t="shared" si="0"/>
        <v>1.4592394541821356</v>
      </c>
      <c r="BW32" s="160">
        <f t="shared" si="1"/>
        <v>1.208637749335127</v>
      </c>
      <c r="BX32" s="161">
        <f t="shared" si="2"/>
        <v>1.6195952912185039</v>
      </c>
      <c r="BY32" s="29">
        <f t="shared" si="3"/>
        <v>0</v>
      </c>
      <c r="BZ32" s="59">
        <f t="shared" si="4"/>
        <v>0</v>
      </c>
      <c r="CA32" s="60">
        <f t="shared" si="5"/>
        <v>0</v>
      </c>
      <c r="CB32" s="29">
        <f t="shared" si="12"/>
        <v>0</v>
      </c>
      <c r="CC32" s="59">
        <f t="shared" si="13"/>
        <v>0</v>
      </c>
      <c r="CD32" s="60">
        <f t="shared" si="14"/>
        <v>0</v>
      </c>
      <c r="CE32" s="29">
        <f t="shared" si="6"/>
        <v>2854793</v>
      </c>
      <c r="CF32" s="59">
        <f t="shared" si="7"/>
        <v>1322231</v>
      </c>
      <c r="CG32" s="60">
        <f t="shared" si="8"/>
        <v>4001685</v>
      </c>
      <c r="CJ32" s="121"/>
    </row>
    <row r="33" spans="1:88" x14ac:dyDescent="0.2">
      <c r="A33" s="146" t="s">
        <v>586</v>
      </c>
      <c r="B33" s="47" t="s">
        <v>779</v>
      </c>
      <c r="C33" s="4" t="s">
        <v>585</v>
      </c>
      <c r="D33" s="5" t="s">
        <v>653</v>
      </c>
      <c r="E33" s="4" t="s">
        <v>717</v>
      </c>
      <c r="F33" s="39" t="s">
        <v>789</v>
      </c>
      <c r="G33" s="36" t="s">
        <v>789</v>
      </c>
      <c r="H33" s="38" t="s">
        <v>789</v>
      </c>
      <c r="I33" s="31">
        <v>0</v>
      </c>
      <c r="J33" s="64">
        <v>0.49</v>
      </c>
      <c r="K33" s="123">
        <v>121653223</v>
      </c>
      <c r="L33" s="124">
        <v>124023090.98051947</v>
      </c>
      <c r="M33" s="125">
        <v>126392959.109449</v>
      </c>
      <c r="N33" s="147">
        <v>112529231.27500001</v>
      </c>
      <c r="O33" s="133">
        <v>114721359.15698051</v>
      </c>
      <c r="P33" s="148">
        <v>116913487.17624032</v>
      </c>
      <c r="Q33" s="149">
        <v>0</v>
      </c>
      <c r="R33" s="150">
        <v>0</v>
      </c>
      <c r="S33" s="151">
        <v>0</v>
      </c>
      <c r="T33" s="132">
        <v>54446930.677212991</v>
      </c>
      <c r="U33" s="124">
        <v>55507585.170924924</v>
      </c>
      <c r="V33" s="134">
        <v>56568239.664636001</v>
      </c>
      <c r="W33" s="152">
        <v>9067530</v>
      </c>
      <c r="X33" s="153" t="s">
        <v>817</v>
      </c>
      <c r="Y33" s="154" t="s">
        <v>821</v>
      </c>
      <c r="Z33" s="147">
        <v>60041840</v>
      </c>
      <c r="AA33" s="124">
        <v>63697130</v>
      </c>
      <c r="AB33" s="125">
        <v>64149433</v>
      </c>
      <c r="AC33" s="147">
        <v>3354612.2749999999</v>
      </c>
      <c r="AD33" s="124">
        <v>3600269.3649999998</v>
      </c>
      <c r="AE33" s="134">
        <v>3842629.2450000001</v>
      </c>
      <c r="AF33" s="147"/>
      <c r="AG33" s="124">
        <v>6.37</v>
      </c>
      <c r="AH33" s="134">
        <v>0</v>
      </c>
      <c r="AI33" s="147">
        <v>0</v>
      </c>
      <c r="AJ33" s="124">
        <v>0</v>
      </c>
      <c r="AK33" s="148">
        <v>0</v>
      </c>
      <c r="AL33" s="147"/>
      <c r="AM33" s="124">
        <v>0</v>
      </c>
      <c r="AN33" s="155">
        <v>0</v>
      </c>
      <c r="AO33" s="147">
        <v>0</v>
      </c>
      <c r="AP33" s="124">
        <v>0</v>
      </c>
      <c r="AQ33" s="125">
        <v>0</v>
      </c>
      <c r="AR33" s="147">
        <v>0</v>
      </c>
      <c r="AS33" s="124">
        <v>10246.879999999999</v>
      </c>
      <c r="AT33" s="134">
        <v>7579.32</v>
      </c>
      <c r="AU33" s="147"/>
      <c r="AV33" s="124">
        <v>0</v>
      </c>
      <c r="AW33" s="134">
        <v>-2802.7999999999997</v>
      </c>
      <c r="AX33" s="147"/>
      <c r="AY33" s="124">
        <v>15102.779999999999</v>
      </c>
      <c r="AZ33" s="134">
        <v>57357.93</v>
      </c>
      <c r="BA33" s="147"/>
      <c r="BB33" s="124"/>
      <c r="BC33" s="148">
        <v>3287.9</v>
      </c>
      <c r="BD33" s="147"/>
      <c r="BE33" s="124">
        <v>1030315.65</v>
      </c>
      <c r="BF33" s="155">
        <v>1557388.56</v>
      </c>
      <c r="BG33" s="147"/>
      <c r="BH33" s="124"/>
      <c r="BI33" s="125">
        <v>72448.459999999992</v>
      </c>
      <c r="BJ33" s="147">
        <v>0</v>
      </c>
      <c r="BK33" s="124">
        <v>0</v>
      </c>
      <c r="BL33" s="134">
        <v>284921.27999999997</v>
      </c>
      <c r="BM33" s="147"/>
      <c r="BN33" s="124">
        <v>0</v>
      </c>
      <c r="BO33" s="155">
        <v>0</v>
      </c>
      <c r="BP33" s="147"/>
      <c r="BQ33" s="124"/>
      <c r="BR33" s="125">
        <v>22710.03</v>
      </c>
      <c r="BS33" s="156">
        <f t="shared" si="9"/>
        <v>121397854.71221298</v>
      </c>
      <c r="BT33" s="157">
        <f t="shared" si="10"/>
        <v>122972038.27592492</v>
      </c>
      <c r="BU33" s="158">
        <f t="shared" si="11"/>
        <v>125674574.64963602</v>
      </c>
      <c r="BV33" s="159">
        <f t="shared" si="0"/>
        <v>0.99790085061875411</v>
      </c>
      <c r="BW33" s="160">
        <f t="shared" si="1"/>
        <v>0.99152534664081515</v>
      </c>
      <c r="BX33" s="161">
        <f t="shared" si="2"/>
        <v>0.99431626203805468</v>
      </c>
      <c r="BY33" s="29">
        <f t="shared" si="3"/>
        <v>0</v>
      </c>
      <c r="BZ33" s="59">
        <f t="shared" si="4"/>
        <v>0</v>
      </c>
      <c r="CA33" s="60">
        <f t="shared" si="5"/>
        <v>0</v>
      </c>
      <c r="CB33" s="29">
        <f t="shared" si="12"/>
        <v>0</v>
      </c>
      <c r="CC33" s="59">
        <f t="shared" si="13"/>
        <v>0</v>
      </c>
      <c r="CD33" s="60">
        <f t="shared" si="14"/>
        <v>0</v>
      </c>
      <c r="CE33" s="29">
        <f t="shared" si="6"/>
        <v>0</v>
      </c>
      <c r="CF33" s="59">
        <f t="shared" si="7"/>
        <v>0</v>
      </c>
      <c r="CG33" s="60">
        <f t="shared" si="8"/>
        <v>0</v>
      </c>
      <c r="CJ33" s="121"/>
    </row>
    <row r="34" spans="1:88" x14ac:dyDescent="0.2">
      <c r="A34" s="146" t="s">
        <v>588</v>
      </c>
      <c r="B34" s="47" t="s">
        <v>777</v>
      </c>
      <c r="C34" s="4" t="s">
        <v>587</v>
      </c>
      <c r="D34" s="5" t="s">
        <v>703</v>
      </c>
      <c r="E34" s="4" t="s">
        <v>704</v>
      </c>
      <c r="F34" s="5"/>
      <c r="G34" s="8" t="s">
        <v>802</v>
      </c>
      <c r="H34" s="38" t="s">
        <v>830</v>
      </c>
      <c r="I34" s="31">
        <v>0</v>
      </c>
      <c r="J34" s="64">
        <v>0.4</v>
      </c>
      <c r="K34" s="123">
        <v>3046126</v>
      </c>
      <c r="L34" s="124">
        <v>3105466.1168831168</v>
      </c>
      <c r="M34" s="125">
        <v>3164805.977928</v>
      </c>
      <c r="N34" s="147">
        <v>2817666.5500000003</v>
      </c>
      <c r="O34" s="133">
        <v>2872556.1581168831</v>
      </c>
      <c r="P34" s="148">
        <v>2927445.5295834001</v>
      </c>
      <c r="Q34" s="149">
        <v>0.5</v>
      </c>
      <c r="R34" s="150">
        <v>0.5</v>
      </c>
      <c r="S34" s="151">
        <v>0.5</v>
      </c>
      <c r="T34" s="132">
        <v>-12422011.306150001</v>
      </c>
      <c r="U34" s="124">
        <v>-12663998.53938669</v>
      </c>
      <c r="V34" s="134">
        <v>-12905985.772623001</v>
      </c>
      <c r="W34" s="152">
        <v>957000</v>
      </c>
      <c r="X34" s="153" t="s">
        <v>821</v>
      </c>
      <c r="Y34" s="154" t="s">
        <v>821</v>
      </c>
      <c r="Z34" s="147">
        <v>15386142</v>
      </c>
      <c r="AA34" s="124">
        <v>15279848</v>
      </c>
      <c r="AB34" s="125">
        <v>16941724</v>
      </c>
      <c r="AC34" s="147">
        <v>558095</v>
      </c>
      <c r="AD34" s="124">
        <v>624466</v>
      </c>
      <c r="AE34" s="134">
        <v>662631.20000000007</v>
      </c>
      <c r="AF34" s="147"/>
      <c r="AG34" s="124">
        <v>21227.600000000002</v>
      </c>
      <c r="AH34" s="134">
        <v>20511.400000000001</v>
      </c>
      <c r="AI34" s="147">
        <v>0</v>
      </c>
      <c r="AJ34" s="124">
        <v>0</v>
      </c>
      <c r="AK34" s="148">
        <v>6902</v>
      </c>
      <c r="AL34" s="147"/>
      <c r="AM34" s="124">
        <v>0</v>
      </c>
      <c r="AN34" s="155">
        <v>0</v>
      </c>
      <c r="AO34" s="147">
        <v>0</v>
      </c>
      <c r="AP34" s="124">
        <v>0</v>
      </c>
      <c r="AQ34" s="125">
        <v>0</v>
      </c>
      <c r="AR34" s="147">
        <v>0</v>
      </c>
      <c r="AS34" s="124">
        <v>0</v>
      </c>
      <c r="AT34" s="134">
        <v>19152</v>
      </c>
      <c r="AU34" s="147"/>
      <c r="AV34" s="124">
        <v>0</v>
      </c>
      <c r="AW34" s="134">
        <v>232.4</v>
      </c>
      <c r="AX34" s="147"/>
      <c r="AY34" s="124">
        <v>1273.2</v>
      </c>
      <c r="AZ34" s="134">
        <v>7692</v>
      </c>
      <c r="BA34" s="147"/>
      <c r="BB34" s="124"/>
      <c r="BC34" s="148">
        <v>1103.2</v>
      </c>
      <c r="BD34" s="147"/>
      <c r="BE34" s="124">
        <v>183616.80000000002</v>
      </c>
      <c r="BF34" s="155">
        <v>276735.2</v>
      </c>
      <c r="BG34" s="147"/>
      <c r="BH34" s="124"/>
      <c r="BI34" s="125">
        <v>9950.4000000000015</v>
      </c>
      <c r="BJ34" s="147">
        <v>0</v>
      </c>
      <c r="BK34" s="124">
        <v>0</v>
      </c>
      <c r="BL34" s="134">
        <v>0</v>
      </c>
      <c r="BM34" s="147"/>
      <c r="BN34" s="124">
        <v>20626</v>
      </c>
      <c r="BO34" s="155">
        <v>0</v>
      </c>
      <c r="BP34" s="147"/>
      <c r="BQ34" s="124"/>
      <c r="BR34" s="125">
        <v>3683.2000000000003</v>
      </c>
      <c r="BS34" s="156">
        <f t="shared" si="9"/>
        <v>3522225.6938499995</v>
      </c>
      <c r="BT34" s="157">
        <f t="shared" si="10"/>
        <v>3467059.06061331</v>
      </c>
      <c r="BU34" s="158">
        <f t="shared" si="11"/>
        <v>5044331.2273769919</v>
      </c>
      <c r="BV34" s="159">
        <f t="shared" si="0"/>
        <v>1.1562967828152872</v>
      </c>
      <c r="BW34" s="160">
        <f t="shared" si="1"/>
        <v>1.1164375749470792</v>
      </c>
      <c r="BX34" s="161">
        <f t="shared" si="2"/>
        <v>1.5938832467320849</v>
      </c>
      <c r="BY34" s="29">
        <f t="shared" si="3"/>
        <v>0</v>
      </c>
      <c r="BZ34" s="59">
        <f t="shared" si="4"/>
        <v>0</v>
      </c>
      <c r="CA34" s="60">
        <f t="shared" si="5"/>
        <v>0</v>
      </c>
      <c r="CB34" s="29">
        <f t="shared" si="12"/>
        <v>0</v>
      </c>
      <c r="CC34" s="59">
        <f t="shared" si="13"/>
        <v>0</v>
      </c>
      <c r="CD34" s="60">
        <f t="shared" si="14"/>
        <v>0</v>
      </c>
      <c r="CE34" s="29">
        <f t="shared" si="6"/>
        <v>238050</v>
      </c>
      <c r="CF34" s="59">
        <f t="shared" si="7"/>
        <v>180796</v>
      </c>
      <c r="CG34" s="60">
        <f t="shared" si="8"/>
        <v>939763</v>
      </c>
      <c r="CJ34" s="121"/>
    </row>
    <row r="35" spans="1:88" x14ac:dyDescent="0.2">
      <c r="A35" s="146" t="s">
        <v>590</v>
      </c>
      <c r="B35" s="47" t="s">
        <v>777</v>
      </c>
      <c r="C35" s="4" t="s">
        <v>589</v>
      </c>
      <c r="D35" s="5" t="s">
        <v>718</v>
      </c>
      <c r="E35" s="4" t="s">
        <v>653</v>
      </c>
      <c r="F35" s="5"/>
      <c r="G35" s="36" t="s">
        <v>800</v>
      </c>
      <c r="H35" s="38" t="s">
        <v>800</v>
      </c>
      <c r="I35" s="31">
        <v>0</v>
      </c>
      <c r="J35" s="64">
        <v>0.4</v>
      </c>
      <c r="K35" s="123">
        <v>3458881</v>
      </c>
      <c r="L35" s="124">
        <v>3526261.7987012984</v>
      </c>
      <c r="M35" s="125">
        <v>3593642.1054529999</v>
      </c>
      <c r="N35" s="147">
        <v>3199464.9250000003</v>
      </c>
      <c r="O35" s="133">
        <v>3261792.163798701</v>
      </c>
      <c r="P35" s="148">
        <v>3324118.9475440253</v>
      </c>
      <c r="Q35" s="149">
        <v>0.5</v>
      </c>
      <c r="R35" s="150">
        <v>0.5</v>
      </c>
      <c r="S35" s="151">
        <v>0.5</v>
      </c>
      <c r="T35" s="132">
        <v>-7605566.9443679983</v>
      </c>
      <c r="U35" s="124">
        <v>-7753727.3393881535</v>
      </c>
      <c r="V35" s="134">
        <v>-7901887.7344079996</v>
      </c>
      <c r="W35" s="152">
        <v>1264617</v>
      </c>
      <c r="X35" s="153" t="s">
        <v>821</v>
      </c>
      <c r="Y35" s="154" t="s">
        <v>821</v>
      </c>
      <c r="Z35" s="147">
        <v>10972511</v>
      </c>
      <c r="AA35" s="124">
        <v>11719981</v>
      </c>
      <c r="AB35" s="125">
        <v>11051082</v>
      </c>
      <c r="AC35" s="147">
        <v>539320.30800000008</v>
      </c>
      <c r="AD35" s="124">
        <v>573747</v>
      </c>
      <c r="AE35" s="134">
        <v>597034.80000000005</v>
      </c>
      <c r="AF35" s="147"/>
      <c r="AG35" s="124">
        <v>6388.4000000000005</v>
      </c>
      <c r="AH35" s="134">
        <v>5881.6</v>
      </c>
      <c r="AI35" s="147">
        <v>0</v>
      </c>
      <c r="AJ35" s="124">
        <v>0</v>
      </c>
      <c r="AK35" s="148">
        <v>0</v>
      </c>
      <c r="AL35" s="147"/>
      <c r="AM35" s="124">
        <v>0</v>
      </c>
      <c r="AN35" s="155">
        <v>0</v>
      </c>
      <c r="AO35" s="147">
        <v>0</v>
      </c>
      <c r="AP35" s="124">
        <v>0</v>
      </c>
      <c r="AQ35" s="125">
        <v>0</v>
      </c>
      <c r="AR35" s="147">
        <v>0</v>
      </c>
      <c r="AS35" s="124">
        <v>130.80000000000001</v>
      </c>
      <c r="AT35" s="134">
        <v>0</v>
      </c>
      <c r="AU35" s="147"/>
      <c r="AV35" s="124">
        <v>30.400000000000002</v>
      </c>
      <c r="AW35" s="134">
        <v>0</v>
      </c>
      <c r="AX35" s="147"/>
      <c r="AY35" s="124">
        <v>540</v>
      </c>
      <c r="AZ35" s="134">
        <v>7920</v>
      </c>
      <c r="BA35" s="147"/>
      <c r="BB35" s="124"/>
      <c r="BC35" s="148">
        <v>807.2</v>
      </c>
      <c r="BD35" s="147"/>
      <c r="BE35" s="124">
        <v>182323.6</v>
      </c>
      <c r="BF35" s="155">
        <v>253561.2</v>
      </c>
      <c r="BG35" s="147"/>
      <c r="BH35" s="124"/>
      <c r="BI35" s="125">
        <v>3951.2000000000003</v>
      </c>
      <c r="BJ35" s="147">
        <v>0</v>
      </c>
      <c r="BK35" s="124">
        <v>0</v>
      </c>
      <c r="BL35" s="134">
        <v>0</v>
      </c>
      <c r="BM35" s="147"/>
      <c r="BN35" s="124">
        <v>0</v>
      </c>
      <c r="BO35" s="155">
        <v>0</v>
      </c>
      <c r="BP35" s="147"/>
      <c r="BQ35" s="124"/>
      <c r="BR35" s="125">
        <v>12142.800000000001</v>
      </c>
      <c r="BS35" s="156">
        <f t="shared" si="9"/>
        <v>3906264.3636320019</v>
      </c>
      <c r="BT35" s="157">
        <f t="shared" si="10"/>
        <v>4729413.8606118476</v>
      </c>
      <c r="BU35" s="158">
        <f t="shared" si="11"/>
        <v>4030493.0655919993</v>
      </c>
      <c r="BV35" s="159">
        <f t="shared" si="0"/>
        <v>1.1293433811779017</v>
      </c>
      <c r="BW35" s="160">
        <f t="shared" si="1"/>
        <v>1.341197599779365</v>
      </c>
      <c r="BX35" s="161">
        <f t="shared" si="2"/>
        <v>1.1215621776793301</v>
      </c>
      <c r="BY35" s="29">
        <f t="shared" si="3"/>
        <v>0</v>
      </c>
      <c r="BZ35" s="59">
        <f t="shared" si="4"/>
        <v>0</v>
      </c>
      <c r="CA35" s="60">
        <f t="shared" si="5"/>
        <v>0</v>
      </c>
      <c r="CB35" s="29">
        <f t="shared" si="12"/>
        <v>0</v>
      </c>
      <c r="CC35" s="59">
        <f t="shared" si="13"/>
        <v>0</v>
      </c>
      <c r="CD35" s="60">
        <f t="shared" si="14"/>
        <v>0</v>
      </c>
      <c r="CE35" s="29">
        <f t="shared" si="6"/>
        <v>223692</v>
      </c>
      <c r="CF35" s="59">
        <f t="shared" si="7"/>
        <v>601576</v>
      </c>
      <c r="CG35" s="60">
        <f t="shared" si="8"/>
        <v>218425</v>
      </c>
      <c r="CJ35" s="121"/>
    </row>
    <row r="36" spans="1:88" x14ac:dyDescent="0.2">
      <c r="A36" s="146" t="s">
        <v>592</v>
      </c>
      <c r="B36" s="47" t="s">
        <v>778</v>
      </c>
      <c r="C36" s="4" t="s">
        <v>591</v>
      </c>
      <c r="D36" s="5" t="s">
        <v>701</v>
      </c>
      <c r="E36" s="4" t="s">
        <v>653</v>
      </c>
      <c r="F36" s="5"/>
      <c r="G36" s="8" t="s">
        <v>802</v>
      </c>
      <c r="H36" s="40"/>
      <c r="I36" s="31">
        <v>0</v>
      </c>
      <c r="J36" s="64">
        <v>0.3</v>
      </c>
      <c r="K36" s="123">
        <v>77155791</v>
      </c>
      <c r="L36" s="124">
        <v>78658825.88961038</v>
      </c>
      <c r="M36" s="125">
        <v>80161860.449718997</v>
      </c>
      <c r="N36" s="147">
        <v>71369106.674999997</v>
      </c>
      <c r="O36" s="133">
        <v>72759413.947889611</v>
      </c>
      <c r="P36" s="148">
        <v>74149720.91599007</v>
      </c>
      <c r="Q36" s="149">
        <v>0</v>
      </c>
      <c r="R36" s="150">
        <v>0</v>
      </c>
      <c r="S36" s="151">
        <v>0</v>
      </c>
      <c r="T36" s="132">
        <v>46532428.021619</v>
      </c>
      <c r="U36" s="124">
        <v>47438903.892170019</v>
      </c>
      <c r="V36" s="134">
        <v>48345379.762721002</v>
      </c>
      <c r="W36" s="152">
        <v>4482334</v>
      </c>
      <c r="X36" s="153" t="s">
        <v>817</v>
      </c>
      <c r="Y36" s="154" t="s">
        <v>821</v>
      </c>
      <c r="Z36" s="147">
        <v>30351820</v>
      </c>
      <c r="AA36" s="124">
        <v>32930701</v>
      </c>
      <c r="AB36" s="125">
        <v>33938418</v>
      </c>
      <c r="AC36" s="147">
        <v>600534.44999999995</v>
      </c>
      <c r="AD36" s="124">
        <v>656686.79999999993</v>
      </c>
      <c r="AE36" s="134">
        <v>682804.04999999993</v>
      </c>
      <c r="AF36" s="147"/>
      <c r="AG36" s="124">
        <v>23159.25</v>
      </c>
      <c r="AH36" s="134">
        <v>10425.75</v>
      </c>
      <c r="AI36" s="147">
        <v>0</v>
      </c>
      <c r="AJ36" s="124">
        <v>0</v>
      </c>
      <c r="AK36" s="148">
        <v>663.3</v>
      </c>
      <c r="AL36" s="147"/>
      <c r="AM36" s="124">
        <v>0</v>
      </c>
      <c r="AN36" s="155">
        <v>0</v>
      </c>
      <c r="AO36" s="147">
        <v>0</v>
      </c>
      <c r="AP36" s="124">
        <v>0</v>
      </c>
      <c r="AQ36" s="125">
        <v>0</v>
      </c>
      <c r="AR36" s="147">
        <v>0</v>
      </c>
      <c r="AS36" s="124">
        <v>0</v>
      </c>
      <c r="AT36" s="134">
        <v>0</v>
      </c>
      <c r="AU36" s="147"/>
      <c r="AV36" s="124">
        <v>0</v>
      </c>
      <c r="AW36" s="134">
        <v>0</v>
      </c>
      <c r="AX36" s="147"/>
      <c r="AY36" s="124">
        <v>5144.3999999999996</v>
      </c>
      <c r="AZ36" s="134">
        <v>17269.2</v>
      </c>
      <c r="BA36" s="147"/>
      <c r="BB36" s="124"/>
      <c r="BC36" s="148">
        <v>1200.8999999999999</v>
      </c>
      <c r="BD36" s="147"/>
      <c r="BE36" s="124">
        <v>438615.3</v>
      </c>
      <c r="BF36" s="155">
        <v>701853.9</v>
      </c>
      <c r="BG36" s="147"/>
      <c r="BH36" s="124"/>
      <c r="BI36" s="125">
        <v>34545.599999999999</v>
      </c>
      <c r="BJ36" s="147">
        <v>0</v>
      </c>
      <c r="BK36" s="124">
        <v>0</v>
      </c>
      <c r="BL36" s="134">
        <v>0</v>
      </c>
      <c r="BM36" s="147"/>
      <c r="BN36" s="124">
        <v>0</v>
      </c>
      <c r="BO36" s="155">
        <v>0</v>
      </c>
      <c r="BP36" s="147"/>
      <c r="BQ36" s="124"/>
      <c r="BR36" s="125">
        <v>2454.2999999999997</v>
      </c>
      <c r="BS36" s="156">
        <f t="shared" si="9"/>
        <v>78560542.631619006</v>
      </c>
      <c r="BT36" s="157">
        <f t="shared" si="10"/>
        <v>81224270.60217002</v>
      </c>
      <c r="BU36" s="158">
        <f t="shared" si="11"/>
        <v>83466074.722720996</v>
      </c>
      <c r="BV36" s="159">
        <f t="shared" si="0"/>
        <v>1.0182066908188265</v>
      </c>
      <c r="BW36" s="160">
        <f t="shared" si="1"/>
        <v>1.0326148360790433</v>
      </c>
      <c r="BX36" s="161">
        <f t="shared" si="2"/>
        <v>1.0412192812699819</v>
      </c>
      <c r="BY36" s="29">
        <f t="shared" si="3"/>
        <v>0</v>
      </c>
      <c r="BZ36" s="59">
        <f t="shared" si="4"/>
        <v>0</v>
      </c>
      <c r="CA36" s="60">
        <f t="shared" si="5"/>
        <v>0</v>
      </c>
      <c r="CB36" s="29">
        <f t="shared" si="12"/>
        <v>0</v>
      </c>
      <c r="CC36" s="59">
        <f t="shared" si="13"/>
        <v>0</v>
      </c>
      <c r="CD36" s="60">
        <f t="shared" si="14"/>
        <v>0</v>
      </c>
      <c r="CE36" s="29">
        <f t="shared" si="6"/>
        <v>0</v>
      </c>
      <c r="CF36" s="59">
        <f t="shared" si="7"/>
        <v>0</v>
      </c>
      <c r="CG36" s="60">
        <f t="shared" si="8"/>
        <v>0</v>
      </c>
      <c r="CJ36" s="121"/>
    </row>
    <row r="37" spans="1:88" x14ac:dyDescent="0.2">
      <c r="A37" s="146" t="s">
        <v>594</v>
      </c>
      <c r="B37" s="47" t="s">
        <v>777</v>
      </c>
      <c r="C37" s="4" t="s">
        <v>593</v>
      </c>
      <c r="D37" s="5" t="s">
        <v>703</v>
      </c>
      <c r="E37" s="4" t="s">
        <v>704</v>
      </c>
      <c r="F37" s="5"/>
      <c r="G37" s="8" t="s">
        <v>802</v>
      </c>
      <c r="H37" s="38" t="s">
        <v>830</v>
      </c>
      <c r="I37" s="31">
        <v>0</v>
      </c>
      <c r="J37" s="64">
        <v>0.4</v>
      </c>
      <c r="K37" s="123">
        <v>1449486</v>
      </c>
      <c r="L37" s="124">
        <v>1477722.7402597403</v>
      </c>
      <c r="M37" s="125">
        <v>1505959.343287</v>
      </c>
      <c r="N37" s="147">
        <v>1340774.55</v>
      </c>
      <c r="O37" s="133">
        <v>1366893.5347402599</v>
      </c>
      <c r="P37" s="148">
        <v>1393012.3925404751</v>
      </c>
      <c r="Q37" s="149">
        <v>0.5</v>
      </c>
      <c r="R37" s="150">
        <v>0.5</v>
      </c>
      <c r="S37" s="151">
        <v>0.5</v>
      </c>
      <c r="T37" s="132">
        <v>-10158434.116915001</v>
      </c>
      <c r="U37" s="124">
        <v>-10356325.690621136</v>
      </c>
      <c r="V37" s="134">
        <v>-10554217.264327001</v>
      </c>
      <c r="W37" s="152">
        <v>1506013</v>
      </c>
      <c r="X37" s="153" t="s">
        <v>821</v>
      </c>
      <c r="Y37" s="154" t="s">
        <v>821</v>
      </c>
      <c r="Z37" s="147">
        <v>10682202</v>
      </c>
      <c r="AA37" s="124">
        <v>11872710</v>
      </c>
      <c r="AB37" s="125">
        <v>11399454</v>
      </c>
      <c r="AC37" s="147">
        <v>206711.80000000002</v>
      </c>
      <c r="AD37" s="124">
        <v>227213.2</v>
      </c>
      <c r="AE37" s="134">
        <v>259526.40000000002</v>
      </c>
      <c r="AF37" s="147"/>
      <c r="AG37" s="124">
        <v>0</v>
      </c>
      <c r="AH37" s="134">
        <v>2198.8000000000002</v>
      </c>
      <c r="AI37" s="147">
        <v>0</v>
      </c>
      <c r="AJ37" s="124">
        <v>0</v>
      </c>
      <c r="AK37" s="148">
        <v>5279.6</v>
      </c>
      <c r="AL37" s="147"/>
      <c r="AM37" s="124">
        <v>0</v>
      </c>
      <c r="AN37" s="155">
        <v>0</v>
      </c>
      <c r="AO37" s="147">
        <v>0</v>
      </c>
      <c r="AP37" s="124">
        <v>0</v>
      </c>
      <c r="AQ37" s="125">
        <v>0</v>
      </c>
      <c r="AR37" s="147">
        <v>0</v>
      </c>
      <c r="AS37" s="124">
        <v>0</v>
      </c>
      <c r="AT37" s="134">
        <v>0</v>
      </c>
      <c r="AU37" s="147"/>
      <c r="AV37" s="124">
        <v>0</v>
      </c>
      <c r="AW37" s="134">
        <v>0</v>
      </c>
      <c r="AX37" s="147"/>
      <c r="AY37" s="124">
        <v>2812.8</v>
      </c>
      <c r="AZ37" s="134">
        <v>16882.400000000001</v>
      </c>
      <c r="BA37" s="147"/>
      <c r="BB37" s="124"/>
      <c r="BC37" s="148">
        <v>0</v>
      </c>
      <c r="BD37" s="147"/>
      <c r="BE37" s="124">
        <v>143414</v>
      </c>
      <c r="BF37" s="155">
        <v>207182.80000000002</v>
      </c>
      <c r="BG37" s="147"/>
      <c r="BH37" s="124"/>
      <c r="BI37" s="125">
        <v>0</v>
      </c>
      <c r="BJ37" s="147">
        <v>0</v>
      </c>
      <c r="BK37" s="124">
        <v>0</v>
      </c>
      <c r="BL37" s="134">
        <v>0</v>
      </c>
      <c r="BM37" s="147"/>
      <c r="BN37" s="124">
        <v>0</v>
      </c>
      <c r="BO37" s="155">
        <v>0</v>
      </c>
      <c r="BP37" s="147"/>
      <c r="BQ37" s="124"/>
      <c r="BR37" s="125">
        <v>1303.6000000000001</v>
      </c>
      <c r="BS37" s="156">
        <f t="shared" si="9"/>
        <v>730479.68308500014</v>
      </c>
      <c r="BT37" s="157">
        <f t="shared" si="10"/>
        <v>1889824.3093788642</v>
      </c>
      <c r="BU37" s="158">
        <f t="shared" si="11"/>
        <v>1337610.3356730007</v>
      </c>
      <c r="BV37" s="159">
        <f t="shared" si="0"/>
        <v>0.50395773611128369</v>
      </c>
      <c r="BW37" s="160">
        <f t="shared" si="1"/>
        <v>1.2788761097678503</v>
      </c>
      <c r="BX37" s="161">
        <f t="shared" si="2"/>
        <v>0.88821145247749489</v>
      </c>
      <c r="BY37" s="29">
        <f t="shared" si="3"/>
        <v>610294.8669149999</v>
      </c>
      <c r="BZ37" s="59">
        <f t="shared" si="4"/>
        <v>0</v>
      </c>
      <c r="CA37" s="60">
        <f t="shared" si="5"/>
        <v>55402.056867474457</v>
      </c>
      <c r="CB37" s="29">
        <f t="shared" si="12"/>
        <v>610295</v>
      </c>
      <c r="CC37" s="59">
        <f t="shared" si="13"/>
        <v>0</v>
      </c>
      <c r="CD37" s="60">
        <f t="shared" si="14"/>
        <v>55402</v>
      </c>
      <c r="CE37" s="29">
        <f t="shared" si="6"/>
        <v>0</v>
      </c>
      <c r="CF37" s="59">
        <f t="shared" si="7"/>
        <v>206051</v>
      </c>
      <c r="CG37" s="60">
        <f t="shared" si="8"/>
        <v>0</v>
      </c>
      <c r="CJ37" s="121"/>
    </row>
    <row r="38" spans="1:88" x14ac:dyDescent="0.2">
      <c r="A38" s="146" t="s">
        <v>596</v>
      </c>
      <c r="B38" s="47" t="s">
        <v>780</v>
      </c>
      <c r="C38" s="4" t="s">
        <v>595</v>
      </c>
      <c r="D38" s="5" t="s">
        <v>653</v>
      </c>
      <c r="E38" s="4" t="s">
        <v>719</v>
      </c>
      <c r="F38" s="5"/>
      <c r="G38" s="8" t="s">
        <v>802</v>
      </c>
      <c r="H38" s="40"/>
      <c r="I38" s="31">
        <v>0</v>
      </c>
      <c r="J38" s="64">
        <v>0.49</v>
      </c>
      <c r="K38" s="123">
        <v>51659578</v>
      </c>
      <c r="L38" s="124">
        <v>52665933.415584423</v>
      </c>
      <c r="M38" s="125">
        <v>53672289.274192996</v>
      </c>
      <c r="N38" s="147">
        <v>47785109.650000006</v>
      </c>
      <c r="O38" s="133">
        <v>48715988.409415595</v>
      </c>
      <c r="P38" s="148">
        <v>49646867.578628525</v>
      </c>
      <c r="Q38" s="149">
        <v>0</v>
      </c>
      <c r="R38" s="150">
        <v>0</v>
      </c>
      <c r="S38" s="151">
        <v>0</v>
      </c>
      <c r="T38" s="132">
        <v>1580608.9447010052</v>
      </c>
      <c r="U38" s="124">
        <v>1611400.0280393364</v>
      </c>
      <c r="V38" s="134">
        <v>1642191.1113779999</v>
      </c>
      <c r="W38" s="152">
        <v>3593648</v>
      </c>
      <c r="X38" s="153" t="s">
        <v>821</v>
      </c>
      <c r="Y38" s="154" t="s">
        <v>821</v>
      </c>
      <c r="Z38" s="147">
        <v>47794545</v>
      </c>
      <c r="AA38" s="124">
        <v>51474643</v>
      </c>
      <c r="AB38" s="125">
        <v>50721199</v>
      </c>
      <c r="AC38" s="147">
        <v>1415897.875</v>
      </c>
      <c r="AD38" s="124">
        <v>1527309.665</v>
      </c>
      <c r="AE38" s="134">
        <v>1610644.9450000001</v>
      </c>
      <c r="AF38" s="147"/>
      <c r="AG38" s="124">
        <v>46628.4</v>
      </c>
      <c r="AH38" s="134">
        <v>35846.195</v>
      </c>
      <c r="AI38" s="147">
        <v>25041.45</v>
      </c>
      <c r="AJ38" s="124">
        <v>91123.83</v>
      </c>
      <c r="AK38" s="148">
        <v>18154.009999999998</v>
      </c>
      <c r="AL38" s="147"/>
      <c r="AM38" s="124">
        <v>4189.99</v>
      </c>
      <c r="AN38" s="155">
        <v>7643.0199999999995</v>
      </c>
      <c r="AO38" s="147">
        <v>0</v>
      </c>
      <c r="AP38" s="124">
        <v>0</v>
      </c>
      <c r="AQ38" s="125">
        <v>0</v>
      </c>
      <c r="AR38" s="147">
        <v>0</v>
      </c>
      <c r="AS38" s="124">
        <v>44400.86</v>
      </c>
      <c r="AT38" s="134">
        <v>35162.89</v>
      </c>
      <c r="AU38" s="147"/>
      <c r="AV38" s="124">
        <v>0</v>
      </c>
      <c r="AW38" s="134">
        <v>-7495.04</v>
      </c>
      <c r="AX38" s="147"/>
      <c r="AY38" s="124">
        <v>24344.18</v>
      </c>
      <c r="AZ38" s="134">
        <v>78713.11</v>
      </c>
      <c r="BA38" s="147"/>
      <c r="BB38" s="124"/>
      <c r="BC38" s="148">
        <v>-897.68</v>
      </c>
      <c r="BD38" s="147"/>
      <c r="BE38" s="124">
        <v>1068921.77</v>
      </c>
      <c r="BF38" s="155">
        <v>1536779.65</v>
      </c>
      <c r="BG38" s="147"/>
      <c r="BH38" s="124"/>
      <c r="BI38" s="125">
        <v>3990.0699999999997</v>
      </c>
      <c r="BJ38" s="147">
        <v>0</v>
      </c>
      <c r="BK38" s="124">
        <v>3677.94</v>
      </c>
      <c r="BL38" s="134">
        <v>0</v>
      </c>
      <c r="BM38" s="147"/>
      <c r="BN38" s="124">
        <v>4240.46</v>
      </c>
      <c r="BO38" s="155">
        <v>12.74</v>
      </c>
      <c r="BP38" s="147"/>
      <c r="BQ38" s="124"/>
      <c r="BR38" s="125">
        <v>3754.38</v>
      </c>
      <c r="BS38" s="156">
        <f t="shared" si="9"/>
        <v>50816093.269701011</v>
      </c>
      <c r="BT38" s="157">
        <f t="shared" si="10"/>
        <v>55900880.123039335</v>
      </c>
      <c r="BU38" s="158">
        <f t="shared" si="11"/>
        <v>55685698.401378006</v>
      </c>
      <c r="BV38" s="159">
        <f t="shared" si="0"/>
        <v>0.98367224892353966</v>
      </c>
      <c r="BW38" s="160">
        <f t="shared" si="1"/>
        <v>1.0614238939226255</v>
      </c>
      <c r="BX38" s="161">
        <f t="shared" si="2"/>
        <v>1.0375130100543914</v>
      </c>
      <c r="BY38" s="29">
        <f t="shared" si="3"/>
        <v>0</v>
      </c>
      <c r="BZ38" s="59">
        <f t="shared" si="4"/>
        <v>0</v>
      </c>
      <c r="CA38" s="60">
        <f t="shared" si="5"/>
        <v>0</v>
      </c>
      <c r="CB38" s="29">
        <f t="shared" si="12"/>
        <v>0</v>
      </c>
      <c r="CC38" s="59">
        <f t="shared" si="13"/>
        <v>0</v>
      </c>
      <c r="CD38" s="60">
        <f t="shared" si="14"/>
        <v>0</v>
      </c>
      <c r="CE38" s="29">
        <f t="shared" si="6"/>
        <v>0</v>
      </c>
      <c r="CF38" s="59">
        <f t="shared" si="7"/>
        <v>0</v>
      </c>
      <c r="CG38" s="60">
        <f t="shared" si="8"/>
        <v>0</v>
      </c>
      <c r="CJ38" s="121"/>
    </row>
    <row r="39" spans="1:88" x14ac:dyDescent="0.2">
      <c r="A39" s="146" t="s">
        <v>598</v>
      </c>
      <c r="B39" s="47" t="s">
        <v>780</v>
      </c>
      <c r="C39" s="4" t="s">
        <v>597</v>
      </c>
      <c r="D39" s="5" t="s">
        <v>653</v>
      </c>
      <c r="E39" s="4" t="s">
        <v>707</v>
      </c>
      <c r="F39" s="5"/>
      <c r="G39" s="8" t="s">
        <v>802</v>
      </c>
      <c r="H39" s="40"/>
      <c r="I39" s="31">
        <v>0</v>
      </c>
      <c r="J39" s="64">
        <v>0.49</v>
      </c>
      <c r="K39" s="123">
        <v>89104384</v>
      </c>
      <c r="L39" s="124">
        <v>90840183.688311681</v>
      </c>
      <c r="M39" s="125">
        <v>92575983.845789</v>
      </c>
      <c r="N39" s="147">
        <v>82421555.200000003</v>
      </c>
      <c r="O39" s="133">
        <v>84027169.911688313</v>
      </c>
      <c r="P39" s="148">
        <v>85632785.057354823</v>
      </c>
      <c r="Q39" s="149">
        <v>9.7551427016805192E-2</v>
      </c>
      <c r="R39" s="150">
        <v>9.7551427016805192E-2</v>
      </c>
      <c r="S39" s="151">
        <v>9.7551427016805192E-2</v>
      </c>
      <c r="T39" s="132">
        <v>-9631861.6626760159</v>
      </c>
      <c r="U39" s="124">
        <v>-9819495.3314294443</v>
      </c>
      <c r="V39" s="134">
        <v>-10007129.000182999</v>
      </c>
      <c r="W39" s="152">
        <v>10240000</v>
      </c>
      <c r="X39" s="153" t="s">
        <v>821</v>
      </c>
      <c r="Y39" s="154" t="s">
        <v>821</v>
      </c>
      <c r="Z39" s="147">
        <v>93872898</v>
      </c>
      <c r="AA39" s="124">
        <v>97290317</v>
      </c>
      <c r="AB39" s="125">
        <v>103584261</v>
      </c>
      <c r="AC39" s="147">
        <v>1885177.2449999999</v>
      </c>
      <c r="AD39" s="124">
        <v>1955689.2249999999</v>
      </c>
      <c r="AE39" s="134">
        <v>2284214.87</v>
      </c>
      <c r="AF39" s="147"/>
      <c r="AG39" s="124">
        <v>38308.934999999998</v>
      </c>
      <c r="AH39" s="134">
        <v>125539.715</v>
      </c>
      <c r="AI39" s="147">
        <v>0</v>
      </c>
      <c r="AJ39" s="124">
        <v>0</v>
      </c>
      <c r="AK39" s="148">
        <v>0</v>
      </c>
      <c r="AL39" s="147"/>
      <c r="AM39" s="124">
        <v>0</v>
      </c>
      <c r="AN39" s="155">
        <v>0</v>
      </c>
      <c r="AO39" s="147">
        <v>0</v>
      </c>
      <c r="AP39" s="124">
        <v>0</v>
      </c>
      <c r="AQ39" s="125">
        <v>0</v>
      </c>
      <c r="AR39" s="147">
        <v>0</v>
      </c>
      <c r="AS39" s="124">
        <v>0</v>
      </c>
      <c r="AT39" s="134">
        <v>0</v>
      </c>
      <c r="AU39" s="147"/>
      <c r="AV39" s="124">
        <v>0</v>
      </c>
      <c r="AW39" s="134">
        <v>0</v>
      </c>
      <c r="AX39" s="147"/>
      <c r="AY39" s="124">
        <v>33372.92</v>
      </c>
      <c r="AZ39" s="134">
        <v>74367.789999999994</v>
      </c>
      <c r="BA39" s="147"/>
      <c r="BB39" s="124"/>
      <c r="BC39" s="148">
        <v>-2464.21</v>
      </c>
      <c r="BD39" s="147"/>
      <c r="BE39" s="124">
        <v>349436.14999999997</v>
      </c>
      <c r="BF39" s="155">
        <v>1118293.68</v>
      </c>
      <c r="BG39" s="147"/>
      <c r="BH39" s="124"/>
      <c r="BI39" s="125">
        <v>409399.41</v>
      </c>
      <c r="BJ39" s="147">
        <v>0</v>
      </c>
      <c r="BK39" s="124">
        <v>0</v>
      </c>
      <c r="BL39" s="134">
        <v>0</v>
      </c>
      <c r="BM39" s="147"/>
      <c r="BN39" s="124">
        <v>0</v>
      </c>
      <c r="BO39" s="155">
        <v>0</v>
      </c>
      <c r="BP39" s="147"/>
      <c r="BQ39" s="124"/>
      <c r="BR39" s="125">
        <v>12037.34</v>
      </c>
      <c r="BS39" s="156">
        <f t="shared" si="9"/>
        <v>86126213.582323983</v>
      </c>
      <c r="BT39" s="157">
        <f t="shared" si="10"/>
        <v>89847628.898570567</v>
      </c>
      <c r="BU39" s="158">
        <f t="shared" si="11"/>
        <v>97598520.594817027</v>
      </c>
      <c r="BV39" s="159">
        <f t="shared" si="0"/>
        <v>0.96657661178965093</v>
      </c>
      <c r="BW39" s="160">
        <f t="shared" si="1"/>
        <v>0.98907361533804528</v>
      </c>
      <c r="BX39" s="161">
        <f t="shared" si="2"/>
        <v>1.0542531285154306</v>
      </c>
      <c r="BY39" s="29">
        <f t="shared" si="3"/>
        <v>0</v>
      </c>
      <c r="BZ39" s="59">
        <f t="shared" si="4"/>
        <v>0</v>
      </c>
      <c r="CA39" s="60">
        <f t="shared" si="5"/>
        <v>0</v>
      </c>
      <c r="CB39" s="29">
        <f t="shared" si="12"/>
        <v>0</v>
      </c>
      <c r="CC39" s="59">
        <f t="shared" si="13"/>
        <v>0</v>
      </c>
      <c r="CD39" s="60">
        <f t="shared" si="14"/>
        <v>0</v>
      </c>
      <c r="CE39" s="29">
        <f t="shared" si="6"/>
        <v>0</v>
      </c>
      <c r="CF39" s="59">
        <f t="shared" si="7"/>
        <v>0</v>
      </c>
      <c r="CG39" s="60">
        <f t="shared" si="8"/>
        <v>489956</v>
      </c>
      <c r="CJ39" s="121"/>
    </row>
    <row r="40" spans="1:88" x14ac:dyDescent="0.2">
      <c r="A40" s="146" t="s">
        <v>600</v>
      </c>
      <c r="B40" s="47" t="s">
        <v>777</v>
      </c>
      <c r="C40" s="4" t="s">
        <v>599</v>
      </c>
      <c r="D40" s="5" t="s">
        <v>718</v>
      </c>
      <c r="E40" s="4" t="s">
        <v>653</v>
      </c>
      <c r="F40" s="39" t="s">
        <v>800</v>
      </c>
      <c r="G40" s="36" t="s">
        <v>800</v>
      </c>
      <c r="H40" s="38" t="s">
        <v>800</v>
      </c>
      <c r="I40" s="31">
        <v>0</v>
      </c>
      <c r="J40" s="64">
        <v>0.4</v>
      </c>
      <c r="K40" s="123">
        <v>2512034</v>
      </c>
      <c r="L40" s="124">
        <v>2560969.7272727271</v>
      </c>
      <c r="M40" s="125">
        <v>2609905.246977</v>
      </c>
      <c r="N40" s="147">
        <v>2323631.4500000002</v>
      </c>
      <c r="O40" s="133">
        <v>2368896.9977272726</v>
      </c>
      <c r="P40" s="148">
        <v>2414162.3534537251</v>
      </c>
      <c r="Q40" s="149">
        <v>0.5</v>
      </c>
      <c r="R40" s="150">
        <v>0.5</v>
      </c>
      <c r="S40" s="151">
        <v>0.5</v>
      </c>
      <c r="T40" s="132">
        <v>-8586888.7555749994</v>
      </c>
      <c r="U40" s="124">
        <v>-8754165.8092550319</v>
      </c>
      <c r="V40" s="134">
        <v>-8921442.8629349992</v>
      </c>
      <c r="W40" s="152">
        <v>597214</v>
      </c>
      <c r="X40" s="153" t="s">
        <v>821</v>
      </c>
      <c r="Y40" s="154" t="s">
        <v>821</v>
      </c>
      <c r="Z40" s="147">
        <v>11406072</v>
      </c>
      <c r="AA40" s="124">
        <v>11137750</v>
      </c>
      <c r="AB40" s="125">
        <v>11015578</v>
      </c>
      <c r="AC40" s="147">
        <v>472668.60000000003</v>
      </c>
      <c r="AD40" s="124">
        <v>509890.60000000003</v>
      </c>
      <c r="AE40" s="134">
        <v>542788.6</v>
      </c>
      <c r="AF40" s="147"/>
      <c r="AG40" s="124">
        <v>4182.2</v>
      </c>
      <c r="AH40" s="134">
        <v>13087</v>
      </c>
      <c r="AI40" s="147">
        <v>0</v>
      </c>
      <c r="AJ40" s="124">
        <v>0</v>
      </c>
      <c r="AK40" s="148">
        <v>6604</v>
      </c>
      <c r="AL40" s="147"/>
      <c r="AM40" s="124">
        <v>0</v>
      </c>
      <c r="AN40" s="155">
        <v>0</v>
      </c>
      <c r="AO40" s="147">
        <v>0</v>
      </c>
      <c r="AP40" s="124">
        <v>0</v>
      </c>
      <c r="AQ40" s="125">
        <v>0</v>
      </c>
      <c r="AR40" s="147">
        <v>0</v>
      </c>
      <c r="AS40" s="124">
        <v>781.6</v>
      </c>
      <c r="AT40" s="134">
        <v>1676</v>
      </c>
      <c r="AU40" s="147"/>
      <c r="AV40" s="124">
        <v>0</v>
      </c>
      <c r="AW40" s="134">
        <v>0</v>
      </c>
      <c r="AX40" s="147"/>
      <c r="AY40" s="124">
        <v>0</v>
      </c>
      <c r="AZ40" s="134">
        <v>0</v>
      </c>
      <c r="BA40" s="147"/>
      <c r="BB40" s="124"/>
      <c r="BC40" s="148">
        <v>0</v>
      </c>
      <c r="BD40" s="147"/>
      <c r="BE40" s="124">
        <v>96643.6</v>
      </c>
      <c r="BF40" s="155">
        <v>133048</v>
      </c>
      <c r="BG40" s="147"/>
      <c r="BH40" s="124"/>
      <c r="BI40" s="125">
        <v>-354</v>
      </c>
      <c r="BJ40" s="147">
        <v>0</v>
      </c>
      <c r="BK40" s="124">
        <v>0</v>
      </c>
      <c r="BL40" s="134">
        <v>0</v>
      </c>
      <c r="BM40" s="147"/>
      <c r="BN40" s="124">
        <v>0</v>
      </c>
      <c r="BO40" s="155">
        <v>0</v>
      </c>
      <c r="BP40" s="147"/>
      <c r="BQ40" s="124"/>
      <c r="BR40" s="125">
        <v>1832.4</v>
      </c>
      <c r="BS40" s="156">
        <f t="shared" si="9"/>
        <v>3291851.8444250003</v>
      </c>
      <c r="BT40" s="157">
        <f t="shared" si="10"/>
        <v>2995082.1907449663</v>
      </c>
      <c r="BU40" s="158">
        <f t="shared" si="11"/>
        <v>2792817.1370650008</v>
      </c>
      <c r="BV40" s="159">
        <f t="shared" si="0"/>
        <v>1.310432838259753</v>
      </c>
      <c r="BW40" s="160">
        <f t="shared" si="1"/>
        <v>1.1695109703364366</v>
      </c>
      <c r="BX40" s="161">
        <f t="shared" si="2"/>
        <v>1.0700837282502358</v>
      </c>
      <c r="BY40" s="29">
        <f t="shared" si="3"/>
        <v>0</v>
      </c>
      <c r="BZ40" s="59">
        <f t="shared" si="4"/>
        <v>0</v>
      </c>
      <c r="CA40" s="60">
        <f t="shared" si="5"/>
        <v>0</v>
      </c>
      <c r="CB40" s="29">
        <f t="shared" si="12"/>
        <v>0</v>
      </c>
      <c r="CC40" s="59">
        <f t="shared" si="13"/>
        <v>0</v>
      </c>
      <c r="CD40" s="60">
        <f t="shared" si="14"/>
        <v>0</v>
      </c>
      <c r="CE40" s="29">
        <f t="shared" si="6"/>
        <v>389909</v>
      </c>
      <c r="CF40" s="59">
        <f t="shared" si="7"/>
        <v>217056</v>
      </c>
      <c r="CG40" s="60">
        <f t="shared" si="8"/>
        <v>91456</v>
      </c>
      <c r="CJ40" s="121"/>
    </row>
    <row r="41" spans="1:88" x14ac:dyDescent="0.2">
      <c r="A41" s="146" t="s">
        <v>602</v>
      </c>
      <c r="B41" s="47" t="s">
        <v>778</v>
      </c>
      <c r="C41" s="4" t="s">
        <v>601</v>
      </c>
      <c r="D41" s="5" t="s">
        <v>701</v>
      </c>
      <c r="E41" s="4" t="s">
        <v>653</v>
      </c>
      <c r="F41" s="5"/>
      <c r="G41" s="8" t="s">
        <v>802</v>
      </c>
      <c r="H41" s="40"/>
      <c r="I41" s="31">
        <v>0</v>
      </c>
      <c r="J41" s="64">
        <v>0.3</v>
      </c>
      <c r="K41" s="123">
        <v>33609741</v>
      </c>
      <c r="L41" s="124">
        <v>34264476.214285716</v>
      </c>
      <c r="M41" s="125">
        <v>34919211.038548999</v>
      </c>
      <c r="N41" s="147">
        <v>31089010.425000001</v>
      </c>
      <c r="O41" s="133">
        <v>31694640.49821429</v>
      </c>
      <c r="P41" s="148">
        <v>32300270.210657824</v>
      </c>
      <c r="Q41" s="149">
        <v>0</v>
      </c>
      <c r="R41" s="150">
        <v>0</v>
      </c>
      <c r="S41" s="151">
        <v>0</v>
      </c>
      <c r="T41" s="132">
        <v>9576852.946362</v>
      </c>
      <c r="U41" s="124">
        <v>9763415.0167456735</v>
      </c>
      <c r="V41" s="134">
        <v>9949977.0871300008</v>
      </c>
      <c r="W41" s="152">
        <v>365522</v>
      </c>
      <c r="X41" s="153" t="s">
        <v>821</v>
      </c>
      <c r="Y41" s="154" t="s">
        <v>821</v>
      </c>
      <c r="Z41" s="147">
        <v>24673478</v>
      </c>
      <c r="AA41" s="124">
        <v>23418683</v>
      </c>
      <c r="AB41" s="125">
        <v>24565840</v>
      </c>
      <c r="AC41" s="147">
        <v>634634.51399999997</v>
      </c>
      <c r="AD41" s="124">
        <v>653701.35</v>
      </c>
      <c r="AE41" s="134">
        <v>681674.85</v>
      </c>
      <c r="AF41" s="147"/>
      <c r="AG41" s="124">
        <v>7551.15</v>
      </c>
      <c r="AH41" s="134">
        <v>24972.6</v>
      </c>
      <c r="AI41" s="147">
        <v>0</v>
      </c>
      <c r="AJ41" s="124">
        <v>0</v>
      </c>
      <c r="AK41" s="148">
        <v>0</v>
      </c>
      <c r="AL41" s="147"/>
      <c r="AM41" s="124">
        <v>0</v>
      </c>
      <c r="AN41" s="155">
        <v>0</v>
      </c>
      <c r="AO41" s="147">
        <v>0</v>
      </c>
      <c r="AP41" s="124">
        <v>0</v>
      </c>
      <c r="AQ41" s="125">
        <v>0</v>
      </c>
      <c r="AR41" s="147">
        <v>0</v>
      </c>
      <c r="AS41" s="124">
        <v>0</v>
      </c>
      <c r="AT41" s="134">
        <v>0</v>
      </c>
      <c r="AU41" s="147"/>
      <c r="AV41" s="124">
        <v>0</v>
      </c>
      <c r="AW41" s="134">
        <v>0</v>
      </c>
      <c r="AX41" s="147"/>
      <c r="AY41" s="124">
        <v>4889.3999999999996</v>
      </c>
      <c r="AZ41" s="134">
        <v>20076.3</v>
      </c>
      <c r="BA41" s="147"/>
      <c r="BB41" s="124"/>
      <c r="BC41" s="148">
        <v>4397.0999999999995</v>
      </c>
      <c r="BD41" s="147"/>
      <c r="BE41" s="124">
        <v>284306.7</v>
      </c>
      <c r="BF41" s="155">
        <v>511354.5</v>
      </c>
      <c r="BG41" s="147"/>
      <c r="BH41" s="124"/>
      <c r="BI41" s="125">
        <v>57256.2</v>
      </c>
      <c r="BJ41" s="147">
        <v>0</v>
      </c>
      <c r="BK41" s="124">
        <v>0</v>
      </c>
      <c r="BL41" s="134">
        <v>0</v>
      </c>
      <c r="BM41" s="147"/>
      <c r="BN41" s="124">
        <v>10110.9</v>
      </c>
      <c r="BO41" s="155">
        <v>0</v>
      </c>
      <c r="BP41" s="147"/>
      <c r="BQ41" s="124"/>
      <c r="BR41" s="125">
        <v>5178</v>
      </c>
      <c r="BS41" s="156">
        <f t="shared" si="9"/>
        <v>34884965.460362002</v>
      </c>
      <c r="BT41" s="157">
        <f t="shared" si="10"/>
        <v>34142657.516745672</v>
      </c>
      <c r="BU41" s="158">
        <f t="shared" si="11"/>
        <v>35820726.637130007</v>
      </c>
      <c r="BV41" s="159">
        <f t="shared" si="0"/>
        <v>1.0379421091153902</v>
      </c>
      <c r="BW41" s="160">
        <f t="shared" si="1"/>
        <v>0.99644475237916363</v>
      </c>
      <c r="BX41" s="161">
        <f t="shared" si="2"/>
        <v>1.0258171811953536</v>
      </c>
      <c r="BY41" s="29">
        <f t="shared" si="3"/>
        <v>0</v>
      </c>
      <c r="BZ41" s="59">
        <f t="shared" si="4"/>
        <v>0</v>
      </c>
      <c r="CA41" s="60">
        <f t="shared" si="5"/>
        <v>0</v>
      </c>
      <c r="CB41" s="29">
        <f t="shared" si="12"/>
        <v>0</v>
      </c>
      <c r="CC41" s="59">
        <f t="shared" si="13"/>
        <v>0</v>
      </c>
      <c r="CD41" s="60">
        <f t="shared" si="14"/>
        <v>0</v>
      </c>
      <c r="CE41" s="29">
        <f t="shared" si="6"/>
        <v>0</v>
      </c>
      <c r="CF41" s="59">
        <f t="shared" si="7"/>
        <v>0</v>
      </c>
      <c r="CG41" s="60">
        <f t="shared" si="8"/>
        <v>0</v>
      </c>
      <c r="CJ41" s="121"/>
    </row>
    <row r="42" spans="1:88" x14ac:dyDescent="0.2">
      <c r="A42" s="146" t="s">
        <v>604</v>
      </c>
      <c r="B42" s="47" t="s">
        <v>777</v>
      </c>
      <c r="C42" s="4" t="s">
        <v>603</v>
      </c>
      <c r="D42" s="5" t="s">
        <v>720</v>
      </c>
      <c r="E42" s="4" t="s">
        <v>721</v>
      </c>
      <c r="F42" s="39" t="s">
        <v>785</v>
      </c>
      <c r="G42" s="36" t="s">
        <v>785</v>
      </c>
      <c r="H42" s="38" t="s">
        <v>785</v>
      </c>
      <c r="I42" s="31">
        <v>0</v>
      </c>
      <c r="J42" s="64">
        <v>0.4</v>
      </c>
      <c r="K42" s="123">
        <v>1525430</v>
      </c>
      <c r="L42" s="124">
        <v>1555146.1688311687</v>
      </c>
      <c r="M42" s="125">
        <v>1584862.1810659999</v>
      </c>
      <c r="N42" s="147">
        <v>1411022.75</v>
      </c>
      <c r="O42" s="133">
        <v>1438510.2061688311</v>
      </c>
      <c r="P42" s="148">
        <v>1465997.51748605</v>
      </c>
      <c r="Q42" s="149">
        <v>0.5</v>
      </c>
      <c r="R42" s="150">
        <v>0.5</v>
      </c>
      <c r="S42" s="151">
        <v>0.5</v>
      </c>
      <c r="T42" s="132">
        <v>-8839521.8182839993</v>
      </c>
      <c r="U42" s="124">
        <v>-9011720.2952635586</v>
      </c>
      <c r="V42" s="134">
        <v>-9183918.7722440008</v>
      </c>
      <c r="W42" s="152">
        <v>651036</v>
      </c>
      <c r="X42" s="153" t="s">
        <v>817</v>
      </c>
      <c r="Y42" s="154" t="s">
        <v>821</v>
      </c>
      <c r="Z42" s="147">
        <v>9983183</v>
      </c>
      <c r="AA42" s="124">
        <v>9809684</v>
      </c>
      <c r="AB42" s="125">
        <v>10949888</v>
      </c>
      <c r="AC42" s="147">
        <v>370713.14800000004</v>
      </c>
      <c r="AD42" s="124">
        <v>408389.4</v>
      </c>
      <c r="AE42" s="134">
        <v>437468.2</v>
      </c>
      <c r="AF42" s="147"/>
      <c r="AG42" s="124">
        <v>0</v>
      </c>
      <c r="AH42" s="134">
        <v>0</v>
      </c>
      <c r="AI42" s="147">
        <v>0</v>
      </c>
      <c r="AJ42" s="124">
        <v>0</v>
      </c>
      <c r="AK42" s="148">
        <v>0</v>
      </c>
      <c r="AL42" s="147"/>
      <c r="AM42" s="124">
        <v>0</v>
      </c>
      <c r="AN42" s="155">
        <v>0</v>
      </c>
      <c r="AO42" s="147">
        <v>0</v>
      </c>
      <c r="AP42" s="124">
        <v>0</v>
      </c>
      <c r="AQ42" s="125">
        <v>0</v>
      </c>
      <c r="AR42" s="147">
        <v>0</v>
      </c>
      <c r="AS42" s="124">
        <v>0</v>
      </c>
      <c r="AT42" s="134">
        <v>7896</v>
      </c>
      <c r="AU42" s="147"/>
      <c r="AV42" s="124">
        <v>0</v>
      </c>
      <c r="AW42" s="134">
        <v>1987.6000000000001</v>
      </c>
      <c r="AX42" s="147"/>
      <c r="AY42" s="124">
        <v>1860.4</v>
      </c>
      <c r="AZ42" s="134">
        <v>4227.6000000000004</v>
      </c>
      <c r="BA42" s="147"/>
      <c r="BB42" s="124"/>
      <c r="BC42" s="148">
        <v>0</v>
      </c>
      <c r="BD42" s="147"/>
      <c r="BE42" s="124">
        <v>159329.20000000001</v>
      </c>
      <c r="BF42" s="155">
        <v>181668.40000000002</v>
      </c>
      <c r="BG42" s="147"/>
      <c r="BH42" s="124"/>
      <c r="BI42" s="125">
        <v>1896</v>
      </c>
      <c r="BJ42" s="147">
        <v>0</v>
      </c>
      <c r="BK42" s="124">
        <v>0</v>
      </c>
      <c r="BL42" s="134">
        <v>0</v>
      </c>
      <c r="BM42" s="147"/>
      <c r="BN42" s="124">
        <v>0</v>
      </c>
      <c r="BO42" s="155">
        <v>0</v>
      </c>
      <c r="BP42" s="147"/>
      <c r="BQ42" s="124"/>
      <c r="BR42" s="125">
        <v>5156.4000000000005</v>
      </c>
      <c r="BS42" s="156">
        <f t="shared" si="9"/>
        <v>1722705.8497160003</v>
      </c>
      <c r="BT42" s="157">
        <f t="shared" si="10"/>
        <v>1315459.8247364406</v>
      </c>
      <c r="BU42" s="158">
        <f t="shared" si="11"/>
        <v>2354186.5477559976</v>
      </c>
      <c r="BV42" s="159">
        <f t="shared" si="0"/>
        <v>1.12932474758986</v>
      </c>
      <c r="BW42" s="160">
        <f t="shared" si="1"/>
        <v>0.84587535956515658</v>
      </c>
      <c r="BX42" s="161">
        <f t="shared" si="2"/>
        <v>1.4854203576064511</v>
      </c>
      <c r="BY42" s="29">
        <f t="shared" si="3"/>
        <v>0</v>
      </c>
      <c r="BZ42" s="59">
        <f t="shared" si="4"/>
        <v>123050.38143239054</v>
      </c>
      <c r="CA42" s="60">
        <f t="shared" si="5"/>
        <v>0</v>
      </c>
      <c r="CB42" s="29">
        <f t="shared" si="12"/>
        <v>0</v>
      </c>
      <c r="CC42" s="59">
        <f t="shared" si="13"/>
        <v>123050</v>
      </c>
      <c r="CD42" s="60">
        <f t="shared" si="14"/>
        <v>0</v>
      </c>
      <c r="CE42" s="29">
        <f t="shared" si="6"/>
        <v>98638</v>
      </c>
      <c r="CF42" s="59">
        <f t="shared" si="7"/>
        <v>0</v>
      </c>
      <c r="CG42" s="60">
        <f t="shared" si="8"/>
        <v>384662</v>
      </c>
      <c r="CJ42" s="121"/>
    </row>
    <row r="43" spans="1:88" x14ac:dyDescent="0.2">
      <c r="A43" s="146" t="s">
        <v>606</v>
      </c>
      <c r="B43" s="47" t="s">
        <v>777</v>
      </c>
      <c r="C43" s="4" t="s">
        <v>605</v>
      </c>
      <c r="D43" s="5" t="s">
        <v>722</v>
      </c>
      <c r="E43" s="4" t="s">
        <v>653</v>
      </c>
      <c r="F43" s="5"/>
      <c r="G43" s="8" t="s">
        <v>802</v>
      </c>
      <c r="H43" s="38" t="s">
        <v>831</v>
      </c>
      <c r="I43" s="31">
        <v>0</v>
      </c>
      <c r="J43" s="64">
        <v>0.4</v>
      </c>
      <c r="K43" s="123">
        <v>2056524</v>
      </c>
      <c r="L43" s="124">
        <v>2096586.1558441557</v>
      </c>
      <c r="M43" s="125">
        <v>2136647.8097250001</v>
      </c>
      <c r="N43" s="147">
        <v>1902284.7000000002</v>
      </c>
      <c r="O43" s="133">
        <v>1939342.1941558442</v>
      </c>
      <c r="P43" s="148">
        <v>1976399.223995625</v>
      </c>
      <c r="Q43" s="149">
        <v>0.5</v>
      </c>
      <c r="R43" s="150">
        <v>0.5</v>
      </c>
      <c r="S43" s="151">
        <v>0.5</v>
      </c>
      <c r="T43" s="132">
        <v>-13224619.892651999</v>
      </c>
      <c r="U43" s="124">
        <v>-13482242.358093271</v>
      </c>
      <c r="V43" s="134">
        <v>-13739864.823535001</v>
      </c>
      <c r="W43" s="152">
        <v>1268562</v>
      </c>
      <c r="X43" s="153" t="s">
        <v>821</v>
      </c>
      <c r="Y43" s="154" t="s">
        <v>821</v>
      </c>
      <c r="Z43" s="147">
        <v>15434161</v>
      </c>
      <c r="AA43" s="124">
        <v>15286544</v>
      </c>
      <c r="AB43" s="125">
        <v>15428779</v>
      </c>
      <c r="AC43" s="147">
        <v>254803.20000000001</v>
      </c>
      <c r="AD43" s="124">
        <v>278734</v>
      </c>
      <c r="AE43" s="134">
        <v>289258.40000000002</v>
      </c>
      <c r="AF43" s="147"/>
      <c r="AG43" s="124">
        <v>0</v>
      </c>
      <c r="AH43" s="134">
        <v>3092.6000000000004</v>
      </c>
      <c r="AI43" s="147">
        <v>0</v>
      </c>
      <c r="AJ43" s="124">
        <v>0</v>
      </c>
      <c r="AK43" s="148">
        <v>0</v>
      </c>
      <c r="AL43" s="147"/>
      <c r="AM43" s="124">
        <v>0</v>
      </c>
      <c r="AN43" s="155">
        <v>0</v>
      </c>
      <c r="AO43" s="147">
        <v>0</v>
      </c>
      <c r="AP43" s="124">
        <v>0</v>
      </c>
      <c r="AQ43" s="125">
        <v>0</v>
      </c>
      <c r="AR43" s="147">
        <v>0</v>
      </c>
      <c r="AS43" s="124">
        <v>954.40000000000009</v>
      </c>
      <c r="AT43" s="134">
        <v>2690</v>
      </c>
      <c r="AU43" s="147"/>
      <c r="AV43" s="124">
        <v>0</v>
      </c>
      <c r="AW43" s="134">
        <v>712.80000000000007</v>
      </c>
      <c r="AX43" s="147"/>
      <c r="AY43" s="124">
        <v>491.6</v>
      </c>
      <c r="AZ43" s="134">
        <v>5244.8</v>
      </c>
      <c r="BA43" s="147"/>
      <c r="BB43" s="124"/>
      <c r="BC43" s="148">
        <v>-117.2</v>
      </c>
      <c r="BD43" s="147"/>
      <c r="BE43" s="124">
        <v>159185.20000000001</v>
      </c>
      <c r="BF43" s="155">
        <v>236472</v>
      </c>
      <c r="BG43" s="147"/>
      <c r="BH43" s="124"/>
      <c r="BI43" s="125">
        <v>11262</v>
      </c>
      <c r="BJ43" s="147">
        <v>0</v>
      </c>
      <c r="BK43" s="124">
        <v>0</v>
      </c>
      <c r="BL43" s="134">
        <v>0</v>
      </c>
      <c r="BM43" s="147"/>
      <c r="BN43" s="124">
        <v>0</v>
      </c>
      <c r="BO43" s="155">
        <v>0</v>
      </c>
      <c r="BP43" s="147"/>
      <c r="BQ43" s="124"/>
      <c r="BR43" s="125">
        <v>333.6</v>
      </c>
      <c r="BS43" s="156">
        <f t="shared" si="9"/>
        <v>2464344.3073479999</v>
      </c>
      <c r="BT43" s="157">
        <f t="shared" si="10"/>
        <v>2243666.8419067282</v>
      </c>
      <c r="BU43" s="158">
        <f t="shared" si="11"/>
        <v>2237863.176465001</v>
      </c>
      <c r="BV43" s="159">
        <f t="shared" si="0"/>
        <v>1.1983056396852163</v>
      </c>
      <c r="BW43" s="160">
        <f t="shared" si="1"/>
        <v>1.0701524645923044</v>
      </c>
      <c r="BX43" s="161">
        <f t="shared" si="2"/>
        <v>1.0473711045308061</v>
      </c>
      <c r="BY43" s="29">
        <f t="shared" si="3"/>
        <v>0</v>
      </c>
      <c r="BZ43" s="59">
        <f t="shared" si="4"/>
        <v>0</v>
      </c>
      <c r="CA43" s="60">
        <f t="shared" si="5"/>
        <v>0</v>
      </c>
      <c r="CB43" s="29">
        <f t="shared" si="12"/>
        <v>0</v>
      </c>
      <c r="CC43" s="59">
        <f t="shared" si="13"/>
        <v>0</v>
      </c>
      <c r="CD43" s="60">
        <f t="shared" si="14"/>
        <v>0</v>
      </c>
      <c r="CE43" s="29">
        <f t="shared" si="6"/>
        <v>203910</v>
      </c>
      <c r="CF43" s="59">
        <f t="shared" si="7"/>
        <v>73540</v>
      </c>
      <c r="CG43" s="60">
        <f t="shared" si="8"/>
        <v>50608</v>
      </c>
      <c r="CJ43" s="121"/>
    </row>
    <row r="44" spans="1:88" x14ac:dyDescent="0.2">
      <c r="A44" s="146" t="s">
        <v>608</v>
      </c>
      <c r="B44" s="47" t="s">
        <v>777</v>
      </c>
      <c r="C44" s="4" t="s">
        <v>607</v>
      </c>
      <c r="D44" s="5" t="s">
        <v>694</v>
      </c>
      <c r="E44" s="4" t="s">
        <v>695</v>
      </c>
      <c r="F44" s="39" t="s">
        <v>791</v>
      </c>
      <c r="G44" s="36" t="s">
        <v>791</v>
      </c>
      <c r="H44" s="38" t="s">
        <v>791</v>
      </c>
      <c r="I44" s="31">
        <v>0</v>
      </c>
      <c r="J44" s="64">
        <v>0.4</v>
      </c>
      <c r="K44" s="123">
        <v>2531189</v>
      </c>
      <c r="L44" s="124">
        <v>2580497.8766233763</v>
      </c>
      <c r="M44" s="125">
        <v>2629807.0044510001</v>
      </c>
      <c r="N44" s="147">
        <v>2341349.8250000002</v>
      </c>
      <c r="O44" s="133">
        <v>2386960.5358766234</v>
      </c>
      <c r="P44" s="148">
        <v>2432571.4791171751</v>
      </c>
      <c r="Q44" s="149">
        <v>0.5</v>
      </c>
      <c r="R44" s="150">
        <v>0.5</v>
      </c>
      <c r="S44" s="151">
        <v>0.5</v>
      </c>
      <c r="T44" s="132">
        <v>-6886360.736467001</v>
      </c>
      <c r="U44" s="124">
        <v>-7020510.6209436301</v>
      </c>
      <c r="V44" s="134">
        <v>-7154660.5054200003</v>
      </c>
      <c r="W44" s="152">
        <v>824244</v>
      </c>
      <c r="X44" s="153" t="s">
        <v>817</v>
      </c>
      <c r="Y44" s="154" t="s">
        <v>821</v>
      </c>
      <c r="Z44" s="147">
        <v>9014789</v>
      </c>
      <c r="AA44" s="124">
        <v>9088250</v>
      </c>
      <c r="AB44" s="125">
        <v>10041740</v>
      </c>
      <c r="AC44" s="147">
        <v>299134.40000000002</v>
      </c>
      <c r="AD44" s="124">
        <v>319917.80000000005</v>
      </c>
      <c r="AE44" s="134">
        <v>335255.60000000003</v>
      </c>
      <c r="AF44" s="147"/>
      <c r="AG44" s="124">
        <v>9327.2000000000007</v>
      </c>
      <c r="AH44" s="134">
        <v>-13640.6</v>
      </c>
      <c r="AI44" s="147">
        <v>0</v>
      </c>
      <c r="AJ44" s="124">
        <v>0</v>
      </c>
      <c r="AK44" s="148">
        <v>0</v>
      </c>
      <c r="AL44" s="147"/>
      <c r="AM44" s="124">
        <v>0</v>
      </c>
      <c r="AN44" s="155">
        <v>0</v>
      </c>
      <c r="AO44" s="147">
        <v>0</v>
      </c>
      <c r="AP44" s="124">
        <v>0</v>
      </c>
      <c r="AQ44" s="125">
        <v>0</v>
      </c>
      <c r="AR44" s="147">
        <v>0</v>
      </c>
      <c r="AS44" s="124">
        <v>16484.400000000001</v>
      </c>
      <c r="AT44" s="134">
        <v>1244</v>
      </c>
      <c r="AU44" s="147"/>
      <c r="AV44" s="124">
        <v>2780.4</v>
      </c>
      <c r="AW44" s="134">
        <v>0</v>
      </c>
      <c r="AX44" s="147"/>
      <c r="AY44" s="124">
        <v>0</v>
      </c>
      <c r="AZ44" s="134">
        <v>0</v>
      </c>
      <c r="BA44" s="147"/>
      <c r="BB44" s="124"/>
      <c r="BC44" s="148">
        <v>0</v>
      </c>
      <c r="BD44" s="147"/>
      <c r="BE44" s="124">
        <v>45220.4</v>
      </c>
      <c r="BF44" s="155">
        <v>87060.800000000003</v>
      </c>
      <c r="BG44" s="147"/>
      <c r="BH44" s="124"/>
      <c r="BI44" s="125">
        <v>9421.2000000000007</v>
      </c>
      <c r="BJ44" s="147">
        <v>0</v>
      </c>
      <c r="BK44" s="124">
        <v>0</v>
      </c>
      <c r="BL44" s="134">
        <v>0</v>
      </c>
      <c r="BM44" s="147"/>
      <c r="BN44" s="124">
        <v>0</v>
      </c>
      <c r="BO44" s="155">
        <v>0</v>
      </c>
      <c r="BP44" s="147"/>
      <c r="BQ44" s="124"/>
      <c r="BR44" s="125">
        <v>0</v>
      </c>
      <c r="BS44" s="156">
        <f t="shared" si="9"/>
        <v>2691320.7435329994</v>
      </c>
      <c r="BT44" s="157">
        <f t="shared" si="10"/>
        <v>2395530.0590563715</v>
      </c>
      <c r="BU44" s="158">
        <f t="shared" si="11"/>
        <v>3240480.9745800002</v>
      </c>
      <c r="BV44" s="159">
        <f t="shared" si="0"/>
        <v>1.063263447942054</v>
      </c>
      <c r="BW44" s="160">
        <f t="shared" si="1"/>
        <v>0.92832087976408717</v>
      </c>
      <c r="BX44" s="161">
        <f t="shared" si="2"/>
        <v>1.2322124661982503</v>
      </c>
      <c r="BY44" s="29">
        <f t="shared" si="3"/>
        <v>0</v>
      </c>
      <c r="BZ44" s="59">
        <f t="shared" si="4"/>
        <v>0</v>
      </c>
      <c r="CA44" s="60">
        <f t="shared" si="5"/>
        <v>0</v>
      </c>
      <c r="CB44" s="29">
        <f t="shared" si="12"/>
        <v>0</v>
      </c>
      <c r="CC44" s="59">
        <f t="shared" si="13"/>
        <v>0</v>
      </c>
      <c r="CD44" s="60">
        <f t="shared" si="14"/>
        <v>0</v>
      </c>
      <c r="CE44" s="29">
        <f t="shared" si="6"/>
        <v>80066</v>
      </c>
      <c r="CF44" s="59">
        <f t="shared" si="7"/>
        <v>0</v>
      </c>
      <c r="CG44" s="60">
        <f t="shared" si="8"/>
        <v>305337</v>
      </c>
      <c r="CJ44" s="121"/>
    </row>
    <row r="45" spans="1:88" x14ac:dyDescent="0.2">
      <c r="A45" s="146" t="s">
        <v>610</v>
      </c>
      <c r="B45" s="47" t="s">
        <v>777</v>
      </c>
      <c r="C45" s="4" t="s">
        <v>609</v>
      </c>
      <c r="D45" s="5" t="s">
        <v>723</v>
      </c>
      <c r="E45" s="4" t="s">
        <v>712</v>
      </c>
      <c r="F45" s="5"/>
      <c r="G45" s="8" t="s">
        <v>802</v>
      </c>
      <c r="H45" s="40"/>
      <c r="I45" s="31">
        <v>0</v>
      </c>
      <c r="J45" s="64">
        <v>0.4</v>
      </c>
      <c r="K45" s="123">
        <v>3725395</v>
      </c>
      <c r="L45" s="124">
        <v>3797967.6298701293</v>
      </c>
      <c r="M45" s="125">
        <v>3870540.4935320001</v>
      </c>
      <c r="N45" s="147">
        <v>3445990.375</v>
      </c>
      <c r="O45" s="133">
        <v>3513120.0576298698</v>
      </c>
      <c r="P45" s="148">
        <v>3580249.9565171003</v>
      </c>
      <c r="Q45" s="149">
        <v>0.5</v>
      </c>
      <c r="R45" s="150">
        <v>0.5</v>
      </c>
      <c r="S45" s="151">
        <v>0.5</v>
      </c>
      <c r="T45" s="132">
        <v>-6847404.4658039995</v>
      </c>
      <c r="U45" s="124">
        <v>-6980795.4618910905</v>
      </c>
      <c r="V45" s="134">
        <v>-7114186.4579779999</v>
      </c>
      <c r="W45" s="152">
        <v>1330558</v>
      </c>
      <c r="X45" s="153" t="s">
        <v>821</v>
      </c>
      <c r="Y45" s="154" t="s">
        <v>821</v>
      </c>
      <c r="Z45" s="147">
        <v>10234508</v>
      </c>
      <c r="AA45" s="124">
        <v>8818285</v>
      </c>
      <c r="AB45" s="125">
        <v>10234766</v>
      </c>
      <c r="AC45" s="147">
        <v>480613.592</v>
      </c>
      <c r="AD45" s="124">
        <v>515834</v>
      </c>
      <c r="AE45" s="134">
        <v>548425.6</v>
      </c>
      <c r="AF45" s="147"/>
      <c r="AG45" s="124">
        <v>10040.200000000001</v>
      </c>
      <c r="AH45" s="134">
        <v>8838.2000000000007</v>
      </c>
      <c r="AI45" s="147">
        <v>1767.0880000000002</v>
      </c>
      <c r="AJ45" s="124">
        <v>103800.8</v>
      </c>
      <c r="AK45" s="148">
        <v>25134.800000000003</v>
      </c>
      <c r="AL45" s="147"/>
      <c r="AM45" s="124">
        <v>26826.800000000003</v>
      </c>
      <c r="AN45" s="155">
        <v>-86</v>
      </c>
      <c r="AO45" s="147">
        <v>0</v>
      </c>
      <c r="AP45" s="124">
        <v>0</v>
      </c>
      <c r="AQ45" s="125">
        <v>0</v>
      </c>
      <c r="AR45" s="147">
        <v>0</v>
      </c>
      <c r="AS45" s="124">
        <v>0</v>
      </c>
      <c r="AT45" s="134">
        <v>0</v>
      </c>
      <c r="AU45" s="147"/>
      <c r="AV45" s="124">
        <v>0</v>
      </c>
      <c r="AW45" s="134">
        <v>0</v>
      </c>
      <c r="AX45" s="147"/>
      <c r="AY45" s="124">
        <v>4643.6000000000004</v>
      </c>
      <c r="AZ45" s="134">
        <v>8013.6</v>
      </c>
      <c r="BA45" s="147"/>
      <c r="BB45" s="124"/>
      <c r="BC45" s="148">
        <v>-378</v>
      </c>
      <c r="BD45" s="147"/>
      <c r="BE45" s="124">
        <v>129938.40000000001</v>
      </c>
      <c r="BF45" s="155">
        <v>197471.2</v>
      </c>
      <c r="BG45" s="147"/>
      <c r="BH45" s="124"/>
      <c r="BI45" s="125">
        <v>5468</v>
      </c>
      <c r="BJ45" s="147">
        <v>0</v>
      </c>
      <c r="BK45" s="124">
        <v>0</v>
      </c>
      <c r="BL45" s="134">
        <v>22315.200000000001</v>
      </c>
      <c r="BM45" s="147"/>
      <c r="BN45" s="124">
        <v>0</v>
      </c>
      <c r="BO45" s="155">
        <v>0</v>
      </c>
      <c r="BP45" s="147"/>
      <c r="BQ45" s="124"/>
      <c r="BR45" s="125">
        <v>0</v>
      </c>
      <c r="BS45" s="156">
        <f t="shared" si="9"/>
        <v>3869484.2141960002</v>
      </c>
      <c r="BT45" s="157">
        <f t="shared" si="10"/>
        <v>2628573.3381089102</v>
      </c>
      <c r="BU45" s="158">
        <f t="shared" si="11"/>
        <v>3935782.1420219978</v>
      </c>
      <c r="BV45" s="159">
        <f t="shared" si="0"/>
        <v>1.0386775668609638</v>
      </c>
      <c r="BW45" s="160">
        <f t="shared" si="1"/>
        <v>0.6920999845906517</v>
      </c>
      <c r="BX45" s="161">
        <f t="shared" si="2"/>
        <v>1.0168559529603223</v>
      </c>
      <c r="BY45" s="29">
        <f t="shared" si="3"/>
        <v>0</v>
      </c>
      <c r="BZ45" s="59">
        <f t="shared" si="4"/>
        <v>884546.71952095954</v>
      </c>
      <c r="CA45" s="60">
        <f t="shared" si="5"/>
        <v>0</v>
      </c>
      <c r="CB45" s="29">
        <f t="shared" si="12"/>
        <v>0</v>
      </c>
      <c r="CC45" s="59">
        <f t="shared" si="13"/>
        <v>884547</v>
      </c>
      <c r="CD45" s="60">
        <f t="shared" si="14"/>
        <v>0</v>
      </c>
      <c r="CE45" s="29">
        <f t="shared" si="6"/>
        <v>72045</v>
      </c>
      <c r="CF45" s="59">
        <f t="shared" si="7"/>
        <v>0</v>
      </c>
      <c r="CG45" s="60">
        <f t="shared" si="8"/>
        <v>32621</v>
      </c>
      <c r="CJ45" s="121"/>
    </row>
    <row r="46" spans="1:88" x14ac:dyDescent="0.2">
      <c r="A46" s="146" t="s">
        <v>612</v>
      </c>
      <c r="B46" s="47" t="s">
        <v>779</v>
      </c>
      <c r="C46" s="4" t="s">
        <v>611</v>
      </c>
      <c r="D46" s="5" t="s">
        <v>653</v>
      </c>
      <c r="E46" s="4" t="s">
        <v>713</v>
      </c>
      <c r="F46" s="5"/>
      <c r="G46" s="8" t="s">
        <v>802</v>
      </c>
      <c r="H46" s="38" t="s">
        <v>829</v>
      </c>
      <c r="I46" s="31">
        <v>0</v>
      </c>
      <c r="J46" s="64">
        <v>0.49</v>
      </c>
      <c r="K46" s="123">
        <v>31456839</v>
      </c>
      <c r="L46" s="124">
        <v>32069634.564935066</v>
      </c>
      <c r="M46" s="125">
        <v>32682430.191011</v>
      </c>
      <c r="N46" s="147">
        <v>29097576.075000003</v>
      </c>
      <c r="O46" s="133">
        <v>29664411.972564936</v>
      </c>
      <c r="P46" s="148">
        <v>30231247.926685177</v>
      </c>
      <c r="Q46" s="149">
        <v>0</v>
      </c>
      <c r="R46" s="150">
        <v>0</v>
      </c>
      <c r="S46" s="151">
        <v>0</v>
      </c>
      <c r="T46" s="132">
        <v>7303109.7010809984</v>
      </c>
      <c r="U46" s="124">
        <v>7445378.0718812775</v>
      </c>
      <c r="V46" s="134">
        <v>7587646.4426819999</v>
      </c>
      <c r="W46" s="152">
        <v>0</v>
      </c>
      <c r="X46" s="153" t="s">
        <v>821</v>
      </c>
      <c r="Y46" s="154" t="s">
        <v>821</v>
      </c>
      <c r="Z46" s="147">
        <v>23039283</v>
      </c>
      <c r="AA46" s="124">
        <v>22115787</v>
      </c>
      <c r="AB46" s="125">
        <v>23201254</v>
      </c>
      <c r="AC46" s="147">
        <v>1049631.2050000001</v>
      </c>
      <c r="AD46" s="124">
        <v>1135663.2</v>
      </c>
      <c r="AE46" s="134">
        <v>1213941.68</v>
      </c>
      <c r="AF46" s="147"/>
      <c r="AG46" s="124">
        <v>36253.629999999997</v>
      </c>
      <c r="AH46" s="134">
        <v>37371.32</v>
      </c>
      <c r="AI46" s="147">
        <v>0</v>
      </c>
      <c r="AJ46" s="124">
        <v>0</v>
      </c>
      <c r="AK46" s="148">
        <v>0</v>
      </c>
      <c r="AL46" s="147"/>
      <c r="AM46" s="124">
        <v>0</v>
      </c>
      <c r="AN46" s="155">
        <v>0</v>
      </c>
      <c r="AO46" s="147">
        <v>0</v>
      </c>
      <c r="AP46" s="124">
        <v>0</v>
      </c>
      <c r="AQ46" s="125">
        <v>0</v>
      </c>
      <c r="AR46" s="147">
        <v>0</v>
      </c>
      <c r="AS46" s="124">
        <v>0</v>
      </c>
      <c r="AT46" s="134">
        <v>0</v>
      </c>
      <c r="AU46" s="147"/>
      <c r="AV46" s="124">
        <v>0</v>
      </c>
      <c r="AW46" s="134">
        <v>0</v>
      </c>
      <c r="AX46" s="147"/>
      <c r="AY46" s="124">
        <v>1173.06</v>
      </c>
      <c r="AZ46" s="134">
        <v>13306.93</v>
      </c>
      <c r="BA46" s="147"/>
      <c r="BB46" s="124"/>
      <c r="BC46" s="148">
        <v>3967.5299999999997</v>
      </c>
      <c r="BD46" s="147"/>
      <c r="BE46" s="124">
        <v>396862.76</v>
      </c>
      <c r="BF46" s="155">
        <v>529839.44999999995</v>
      </c>
      <c r="BG46" s="147"/>
      <c r="BH46" s="124"/>
      <c r="BI46" s="125">
        <v>2013.4099999999999</v>
      </c>
      <c r="BJ46" s="147">
        <v>0</v>
      </c>
      <c r="BK46" s="124">
        <v>0</v>
      </c>
      <c r="BL46" s="134">
        <v>31525.62</v>
      </c>
      <c r="BM46" s="147"/>
      <c r="BN46" s="124">
        <v>0</v>
      </c>
      <c r="BO46" s="155">
        <v>0</v>
      </c>
      <c r="BP46" s="147"/>
      <c r="BQ46" s="124"/>
      <c r="BR46" s="125">
        <v>10833.9</v>
      </c>
      <c r="BS46" s="156">
        <f t="shared" si="9"/>
        <v>31392023.906080998</v>
      </c>
      <c r="BT46" s="157">
        <f t="shared" si="10"/>
        <v>31131117.721881278</v>
      </c>
      <c r="BU46" s="158">
        <f t="shared" si="11"/>
        <v>32631700.282682002</v>
      </c>
      <c r="BV46" s="159">
        <f t="shared" si="0"/>
        <v>0.99793955476839225</v>
      </c>
      <c r="BW46" s="160">
        <f t="shared" si="1"/>
        <v>0.97073503157158014</v>
      </c>
      <c r="BX46" s="161">
        <f t="shared" si="2"/>
        <v>0.998447792650898</v>
      </c>
      <c r="BY46" s="29">
        <f t="shared" si="3"/>
        <v>0</v>
      </c>
      <c r="BZ46" s="59">
        <f t="shared" si="4"/>
        <v>0</v>
      </c>
      <c r="CA46" s="60">
        <f t="shared" si="5"/>
        <v>0</v>
      </c>
      <c r="CB46" s="29">
        <f t="shared" si="12"/>
        <v>0</v>
      </c>
      <c r="CC46" s="59">
        <f t="shared" si="13"/>
        <v>0</v>
      </c>
      <c r="CD46" s="60">
        <f t="shared" si="14"/>
        <v>0</v>
      </c>
      <c r="CE46" s="29">
        <f t="shared" si="6"/>
        <v>0</v>
      </c>
      <c r="CF46" s="59">
        <f t="shared" si="7"/>
        <v>0</v>
      </c>
      <c r="CG46" s="60">
        <f t="shared" si="8"/>
        <v>0</v>
      </c>
      <c r="CJ46" s="121"/>
    </row>
    <row r="47" spans="1:88" x14ac:dyDescent="0.2">
      <c r="A47" s="146" t="s">
        <v>614</v>
      </c>
      <c r="B47" s="47" t="s">
        <v>779</v>
      </c>
      <c r="C47" s="4" t="s">
        <v>613</v>
      </c>
      <c r="D47" s="5" t="s">
        <v>653</v>
      </c>
      <c r="E47" s="4" t="s">
        <v>717</v>
      </c>
      <c r="F47" s="39" t="s">
        <v>789</v>
      </c>
      <c r="G47" s="36" t="s">
        <v>789</v>
      </c>
      <c r="H47" s="38" t="s">
        <v>789</v>
      </c>
      <c r="I47" s="31">
        <v>0</v>
      </c>
      <c r="J47" s="64">
        <v>0.49</v>
      </c>
      <c r="K47" s="123">
        <v>36890168</v>
      </c>
      <c r="L47" s="124">
        <v>37608807.636363633</v>
      </c>
      <c r="M47" s="125">
        <v>38327447.492756002</v>
      </c>
      <c r="N47" s="147">
        <v>34123405.399999999</v>
      </c>
      <c r="O47" s="133">
        <v>34788147.063636363</v>
      </c>
      <c r="P47" s="148">
        <v>35452888.930799305</v>
      </c>
      <c r="Q47" s="149">
        <v>0</v>
      </c>
      <c r="R47" s="150">
        <v>0</v>
      </c>
      <c r="S47" s="151">
        <v>0</v>
      </c>
      <c r="T47" s="132">
        <v>9200325.6277250033</v>
      </c>
      <c r="U47" s="124">
        <v>9379552.7503430229</v>
      </c>
      <c r="V47" s="134">
        <v>9558779.8729619998</v>
      </c>
      <c r="W47" s="152">
        <v>1660284</v>
      </c>
      <c r="X47" s="153" t="s">
        <v>821</v>
      </c>
      <c r="Y47" s="154" t="s">
        <v>821</v>
      </c>
      <c r="Z47" s="147">
        <v>27221583</v>
      </c>
      <c r="AA47" s="124">
        <v>27996410</v>
      </c>
      <c r="AB47" s="125">
        <v>27541736</v>
      </c>
      <c r="AC47" s="147">
        <v>1484855.575</v>
      </c>
      <c r="AD47" s="124">
        <v>1540379.925</v>
      </c>
      <c r="AE47" s="134">
        <v>1644569.3599999999</v>
      </c>
      <c r="AF47" s="147"/>
      <c r="AG47" s="124">
        <v>21425.005000000001</v>
      </c>
      <c r="AH47" s="134">
        <v>72835.56</v>
      </c>
      <c r="AI47" s="147">
        <v>0</v>
      </c>
      <c r="AJ47" s="124">
        <v>0</v>
      </c>
      <c r="AK47" s="148">
        <v>0</v>
      </c>
      <c r="AL47" s="147"/>
      <c r="AM47" s="124">
        <v>0</v>
      </c>
      <c r="AN47" s="155">
        <v>0</v>
      </c>
      <c r="AO47" s="147">
        <v>0</v>
      </c>
      <c r="AP47" s="124">
        <v>0</v>
      </c>
      <c r="AQ47" s="125">
        <v>0</v>
      </c>
      <c r="AR47" s="147">
        <v>0</v>
      </c>
      <c r="AS47" s="124">
        <v>0</v>
      </c>
      <c r="AT47" s="134">
        <v>0</v>
      </c>
      <c r="AU47" s="147"/>
      <c r="AV47" s="124">
        <v>0</v>
      </c>
      <c r="AW47" s="134">
        <v>0</v>
      </c>
      <c r="AX47" s="147"/>
      <c r="AY47" s="124">
        <v>1801.73</v>
      </c>
      <c r="AZ47" s="134">
        <v>5756.5199999999995</v>
      </c>
      <c r="BA47" s="147"/>
      <c r="BB47" s="124"/>
      <c r="BC47" s="148">
        <v>1224.51</v>
      </c>
      <c r="BD47" s="147"/>
      <c r="BE47" s="124">
        <v>315633.99</v>
      </c>
      <c r="BF47" s="155">
        <v>513349.48</v>
      </c>
      <c r="BG47" s="147"/>
      <c r="BH47" s="124"/>
      <c r="BI47" s="125">
        <v>36516.269999999997</v>
      </c>
      <c r="BJ47" s="147">
        <v>0</v>
      </c>
      <c r="BK47" s="124">
        <v>0</v>
      </c>
      <c r="BL47" s="134">
        <v>405075.64999999997</v>
      </c>
      <c r="BM47" s="147"/>
      <c r="BN47" s="124">
        <v>0</v>
      </c>
      <c r="BO47" s="155">
        <v>0</v>
      </c>
      <c r="BP47" s="147"/>
      <c r="BQ47" s="124"/>
      <c r="BR47" s="125">
        <v>6856.57</v>
      </c>
      <c r="BS47" s="156">
        <f t="shared" si="9"/>
        <v>37906764.202725001</v>
      </c>
      <c r="BT47" s="157">
        <f t="shared" si="10"/>
        <v>39255203.400343023</v>
      </c>
      <c r="BU47" s="158">
        <f t="shared" si="11"/>
        <v>39786699.792962</v>
      </c>
      <c r="BV47" s="159">
        <f t="shared" si="0"/>
        <v>1.0275573752530756</v>
      </c>
      <c r="BW47" s="160">
        <f t="shared" si="1"/>
        <v>1.0437768668418912</v>
      </c>
      <c r="BX47" s="161">
        <f t="shared" si="2"/>
        <v>1.038073297223401</v>
      </c>
      <c r="BY47" s="29">
        <f t="shared" si="3"/>
        <v>0</v>
      </c>
      <c r="BZ47" s="59">
        <f t="shared" si="4"/>
        <v>0</v>
      </c>
      <c r="CA47" s="60">
        <f t="shared" si="5"/>
        <v>0</v>
      </c>
      <c r="CB47" s="29">
        <f t="shared" si="12"/>
        <v>0</v>
      </c>
      <c r="CC47" s="59">
        <f t="shared" si="13"/>
        <v>0</v>
      </c>
      <c r="CD47" s="60">
        <f t="shared" si="14"/>
        <v>0</v>
      </c>
      <c r="CE47" s="29">
        <f t="shared" si="6"/>
        <v>0</v>
      </c>
      <c r="CF47" s="59">
        <f t="shared" si="7"/>
        <v>0</v>
      </c>
      <c r="CG47" s="60">
        <f t="shared" si="8"/>
        <v>0</v>
      </c>
      <c r="CJ47" s="121"/>
    </row>
    <row r="48" spans="1:88" x14ac:dyDescent="0.2">
      <c r="A48" s="146" t="s">
        <v>616</v>
      </c>
      <c r="B48" s="47" t="s">
        <v>777</v>
      </c>
      <c r="C48" s="4" t="s">
        <v>615</v>
      </c>
      <c r="D48" s="5" t="s">
        <v>724</v>
      </c>
      <c r="E48" s="4" t="s">
        <v>725</v>
      </c>
      <c r="F48" s="5"/>
      <c r="G48" s="8" t="s">
        <v>802</v>
      </c>
      <c r="H48" s="40"/>
      <c r="I48" s="31">
        <v>0</v>
      </c>
      <c r="J48" s="64">
        <v>0.4</v>
      </c>
      <c r="K48" s="123">
        <v>3731759</v>
      </c>
      <c r="L48" s="124">
        <v>3804455.6038961038</v>
      </c>
      <c r="M48" s="125">
        <v>3877152.6280490002</v>
      </c>
      <c r="N48" s="147">
        <v>3451877.0750000002</v>
      </c>
      <c r="O48" s="133">
        <v>3519121.4336038963</v>
      </c>
      <c r="P48" s="148">
        <v>3586366.1809453252</v>
      </c>
      <c r="Q48" s="149">
        <v>0.5</v>
      </c>
      <c r="R48" s="150">
        <v>0.5</v>
      </c>
      <c r="S48" s="151">
        <v>0.5</v>
      </c>
      <c r="T48" s="132">
        <v>-32285639.520905007</v>
      </c>
      <c r="U48" s="124">
        <v>-32914580.550533023</v>
      </c>
      <c r="V48" s="134">
        <v>-33543521.580160998</v>
      </c>
      <c r="W48" s="152">
        <v>5784086</v>
      </c>
      <c r="X48" s="153" t="s">
        <v>821</v>
      </c>
      <c r="Y48" s="154" t="s">
        <v>821</v>
      </c>
      <c r="Z48" s="147">
        <v>33904078</v>
      </c>
      <c r="AA48" s="124">
        <v>36399004</v>
      </c>
      <c r="AB48" s="125">
        <v>38165752</v>
      </c>
      <c r="AC48" s="147">
        <v>253829.80000000002</v>
      </c>
      <c r="AD48" s="124">
        <v>275351</v>
      </c>
      <c r="AE48" s="134">
        <v>291326.40000000002</v>
      </c>
      <c r="AF48" s="147"/>
      <c r="AG48" s="124">
        <v>2503</v>
      </c>
      <c r="AH48" s="134">
        <v>7777.6</v>
      </c>
      <c r="AI48" s="147">
        <v>0</v>
      </c>
      <c r="AJ48" s="124">
        <v>0</v>
      </c>
      <c r="AK48" s="148">
        <v>0</v>
      </c>
      <c r="AL48" s="147"/>
      <c r="AM48" s="124">
        <v>0</v>
      </c>
      <c r="AN48" s="155">
        <v>0</v>
      </c>
      <c r="AO48" s="147">
        <v>0</v>
      </c>
      <c r="AP48" s="124">
        <v>0</v>
      </c>
      <c r="AQ48" s="125">
        <v>0</v>
      </c>
      <c r="AR48" s="147">
        <v>9221.2000000000007</v>
      </c>
      <c r="AS48" s="124">
        <v>45460</v>
      </c>
      <c r="AT48" s="134">
        <v>119796</v>
      </c>
      <c r="AU48" s="147"/>
      <c r="AV48" s="124">
        <v>0</v>
      </c>
      <c r="AW48" s="134">
        <v>0</v>
      </c>
      <c r="AX48" s="147"/>
      <c r="AY48" s="124">
        <v>11757.6</v>
      </c>
      <c r="AZ48" s="134">
        <v>43125.200000000004</v>
      </c>
      <c r="BA48" s="147"/>
      <c r="BB48" s="124"/>
      <c r="BC48" s="148">
        <v>0</v>
      </c>
      <c r="BD48" s="147"/>
      <c r="BE48" s="124">
        <v>288564.40000000002</v>
      </c>
      <c r="BF48" s="155">
        <v>421911.2</v>
      </c>
      <c r="BG48" s="147"/>
      <c r="BH48" s="124"/>
      <c r="BI48" s="125">
        <v>3206</v>
      </c>
      <c r="BJ48" s="147">
        <v>0</v>
      </c>
      <c r="BK48" s="124">
        <v>0</v>
      </c>
      <c r="BL48" s="134">
        <v>0</v>
      </c>
      <c r="BM48" s="147"/>
      <c r="BN48" s="124">
        <v>0</v>
      </c>
      <c r="BO48" s="155">
        <v>0</v>
      </c>
      <c r="BP48" s="147"/>
      <c r="BQ48" s="124"/>
      <c r="BR48" s="125">
        <v>0</v>
      </c>
      <c r="BS48" s="156">
        <f t="shared" si="9"/>
        <v>1881489.4790949933</v>
      </c>
      <c r="BT48" s="157">
        <f t="shared" si="10"/>
        <v>4108059.4494669773</v>
      </c>
      <c r="BU48" s="158">
        <f t="shared" si="11"/>
        <v>5509372.8198390082</v>
      </c>
      <c r="BV48" s="159">
        <f t="shared" si="0"/>
        <v>0.50418300836013075</v>
      </c>
      <c r="BW48" s="160">
        <f t="shared" si="1"/>
        <v>1.0798021785981562</v>
      </c>
      <c r="BX48" s="161">
        <f t="shared" si="2"/>
        <v>1.4209842501380576</v>
      </c>
      <c r="BY48" s="29">
        <f t="shared" si="3"/>
        <v>1570387.5959050069</v>
      </c>
      <c r="BZ48" s="59">
        <f t="shared" si="4"/>
        <v>0</v>
      </c>
      <c r="CA48" s="60">
        <f t="shared" si="5"/>
        <v>0</v>
      </c>
      <c r="CB48" s="29">
        <f t="shared" si="12"/>
        <v>1570388</v>
      </c>
      <c r="CC48" s="59">
        <f t="shared" si="13"/>
        <v>0</v>
      </c>
      <c r="CD48" s="60">
        <f t="shared" si="14"/>
        <v>0</v>
      </c>
      <c r="CE48" s="29">
        <f t="shared" si="6"/>
        <v>0</v>
      </c>
      <c r="CF48" s="59">
        <f t="shared" si="7"/>
        <v>151802</v>
      </c>
      <c r="CG48" s="60">
        <f t="shared" si="8"/>
        <v>816110</v>
      </c>
      <c r="CJ48" s="121"/>
    </row>
    <row r="49" spans="1:88" x14ac:dyDescent="0.2">
      <c r="A49" s="146" t="s">
        <v>618</v>
      </c>
      <c r="B49" s="47" t="s">
        <v>781</v>
      </c>
      <c r="C49" s="4" t="s">
        <v>617</v>
      </c>
      <c r="D49" s="5" t="s">
        <v>701</v>
      </c>
      <c r="E49" s="4" t="s">
        <v>653</v>
      </c>
      <c r="F49" s="5"/>
      <c r="G49" s="8" t="s">
        <v>802</v>
      </c>
      <c r="H49" s="40"/>
      <c r="I49" s="31">
        <v>0</v>
      </c>
      <c r="J49" s="64">
        <v>0.3</v>
      </c>
      <c r="K49" s="123">
        <v>79921230</v>
      </c>
      <c r="L49" s="124">
        <v>81478137.077922076</v>
      </c>
      <c r="M49" s="125">
        <v>83035044.001076996</v>
      </c>
      <c r="N49" s="147">
        <v>73927137.75</v>
      </c>
      <c r="O49" s="133">
        <v>75367276.797077924</v>
      </c>
      <c r="P49" s="148">
        <v>76807415.70099622</v>
      </c>
      <c r="Q49" s="149">
        <v>0.43932572347626542</v>
      </c>
      <c r="R49" s="150">
        <v>0.43932572347626542</v>
      </c>
      <c r="S49" s="151">
        <v>0.43932572347626542</v>
      </c>
      <c r="T49" s="132">
        <v>-62623618.847933002</v>
      </c>
      <c r="U49" s="124">
        <v>-63843559.47484079</v>
      </c>
      <c r="V49" s="134">
        <v>-65063500.101749003</v>
      </c>
      <c r="W49" s="152">
        <v>19928251</v>
      </c>
      <c r="X49" s="153" t="s">
        <v>821</v>
      </c>
      <c r="Y49" s="154" t="s">
        <v>821</v>
      </c>
      <c r="Z49" s="147">
        <v>135998564</v>
      </c>
      <c r="AA49" s="124">
        <v>130926758</v>
      </c>
      <c r="AB49" s="125">
        <v>154897382</v>
      </c>
      <c r="AC49" s="147">
        <v>409227.49799999996</v>
      </c>
      <c r="AD49" s="124">
        <v>439262.7</v>
      </c>
      <c r="AE49" s="134">
        <v>450000</v>
      </c>
      <c r="AF49" s="147"/>
      <c r="AG49" s="124">
        <v>13101</v>
      </c>
      <c r="AH49" s="134">
        <v>13651.8</v>
      </c>
      <c r="AI49" s="147">
        <v>0</v>
      </c>
      <c r="AJ49" s="124">
        <v>0</v>
      </c>
      <c r="AK49" s="148">
        <v>0</v>
      </c>
      <c r="AL49" s="147"/>
      <c r="AM49" s="124">
        <v>0</v>
      </c>
      <c r="AN49" s="155">
        <v>0</v>
      </c>
      <c r="AO49" s="147">
        <v>0</v>
      </c>
      <c r="AP49" s="124">
        <v>0</v>
      </c>
      <c r="AQ49" s="125">
        <v>0</v>
      </c>
      <c r="AR49" s="147">
        <v>0</v>
      </c>
      <c r="AS49" s="124">
        <v>0</v>
      </c>
      <c r="AT49" s="134">
        <v>0</v>
      </c>
      <c r="AU49" s="147"/>
      <c r="AV49" s="124">
        <v>0</v>
      </c>
      <c r="AW49" s="134">
        <v>0</v>
      </c>
      <c r="AX49" s="147"/>
      <c r="AY49" s="124">
        <v>10908.3</v>
      </c>
      <c r="AZ49" s="134">
        <v>30394.5</v>
      </c>
      <c r="BA49" s="147"/>
      <c r="BB49" s="124"/>
      <c r="BC49" s="148">
        <v>322.2</v>
      </c>
      <c r="BD49" s="147"/>
      <c r="BE49" s="124">
        <v>758102.7</v>
      </c>
      <c r="BF49" s="155">
        <v>1110636.3</v>
      </c>
      <c r="BG49" s="147"/>
      <c r="BH49" s="124"/>
      <c r="BI49" s="125">
        <v>6308.0999999999995</v>
      </c>
      <c r="BJ49" s="147">
        <v>0</v>
      </c>
      <c r="BK49" s="124">
        <v>0</v>
      </c>
      <c r="BL49" s="134">
        <v>0</v>
      </c>
      <c r="BM49" s="147"/>
      <c r="BN49" s="124">
        <v>0</v>
      </c>
      <c r="BO49" s="155">
        <v>0</v>
      </c>
      <c r="BP49" s="147"/>
      <c r="BQ49" s="124"/>
      <c r="BR49" s="125">
        <v>27808.799999999999</v>
      </c>
      <c r="BS49" s="156">
        <f t="shared" si="9"/>
        <v>73784172.650067002</v>
      </c>
      <c r="BT49" s="157">
        <f t="shared" si="10"/>
        <v>68304573.225159213</v>
      </c>
      <c r="BU49" s="158">
        <f t="shared" si="11"/>
        <v>91473003.598251015</v>
      </c>
      <c r="BV49" s="159">
        <f t="shared" si="0"/>
        <v>0.92321117492895199</v>
      </c>
      <c r="BW49" s="160">
        <f t="shared" si="1"/>
        <v>0.83831780738722272</v>
      </c>
      <c r="BX49" s="161">
        <f t="shared" si="2"/>
        <v>1.1016192584550757</v>
      </c>
      <c r="BY49" s="29">
        <f t="shared" si="3"/>
        <v>142965.09993299842</v>
      </c>
      <c r="BZ49" s="59">
        <f t="shared" si="4"/>
        <v>7062703.5719187111</v>
      </c>
      <c r="CA49" s="60">
        <f t="shared" si="5"/>
        <v>0</v>
      </c>
      <c r="CB49" s="29">
        <f t="shared" si="12"/>
        <v>142965</v>
      </c>
      <c r="CC49" s="59">
        <f t="shared" si="13"/>
        <v>7062704</v>
      </c>
      <c r="CD49" s="60">
        <f t="shared" si="14"/>
        <v>0</v>
      </c>
      <c r="CE49" s="29">
        <f t="shared" si="6"/>
        <v>0</v>
      </c>
      <c r="CF49" s="59">
        <f t="shared" si="7"/>
        <v>0</v>
      </c>
      <c r="CG49" s="60">
        <f t="shared" si="8"/>
        <v>3707013</v>
      </c>
      <c r="CJ49" s="121"/>
    </row>
    <row r="50" spans="1:88" x14ac:dyDescent="0.2">
      <c r="A50" s="146" t="s">
        <v>620</v>
      </c>
      <c r="B50" s="47" t="s">
        <v>777</v>
      </c>
      <c r="C50" s="4" t="s">
        <v>619</v>
      </c>
      <c r="D50" s="5" t="s">
        <v>726</v>
      </c>
      <c r="E50" s="4" t="s">
        <v>727</v>
      </c>
      <c r="F50" s="39" t="s">
        <v>785</v>
      </c>
      <c r="G50" s="36" t="s">
        <v>785</v>
      </c>
      <c r="H50" s="38" t="s">
        <v>785</v>
      </c>
      <c r="I50" s="31">
        <v>0</v>
      </c>
      <c r="J50" s="64">
        <v>0.4</v>
      </c>
      <c r="K50" s="123">
        <v>2660559</v>
      </c>
      <c r="L50" s="124">
        <v>2712388.0714285714</v>
      </c>
      <c r="M50" s="125">
        <v>2764217.5892249998</v>
      </c>
      <c r="N50" s="147">
        <v>2461017.0750000002</v>
      </c>
      <c r="O50" s="133">
        <v>2508958.9660714287</v>
      </c>
      <c r="P50" s="148">
        <v>2556901.2700331248</v>
      </c>
      <c r="Q50" s="149">
        <v>0.5</v>
      </c>
      <c r="R50" s="150">
        <v>0.5</v>
      </c>
      <c r="S50" s="151">
        <v>0.5</v>
      </c>
      <c r="T50" s="132">
        <v>-10137156.614923999</v>
      </c>
      <c r="U50" s="124">
        <v>-10334633.691838102</v>
      </c>
      <c r="V50" s="134">
        <v>-10532110.768751999</v>
      </c>
      <c r="W50" s="152">
        <v>1235503</v>
      </c>
      <c r="X50" s="153" t="s">
        <v>821</v>
      </c>
      <c r="Y50" s="154" t="s">
        <v>821</v>
      </c>
      <c r="Z50" s="147">
        <v>12949459</v>
      </c>
      <c r="AA50" s="124">
        <v>12624803</v>
      </c>
      <c r="AB50" s="125">
        <v>14512959</v>
      </c>
      <c r="AC50" s="147">
        <v>441006.67800000007</v>
      </c>
      <c r="AD50" s="124">
        <v>483672.2</v>
      </c>
      <c r="AE50" s="134">
        <v>517362.4</v>
      </c>
      <c r="AF50" s="147"/>
      <c r="AG50" s="124">
        <v>17400.600000000002</v>
      </c>
      <c r="AH50" s="134">
        <v>0</v>
      </c>
      <c r="AI50" s="147">
        <v>0</v>
      </c>
      <c r="AJ50" s="124">
        <v>0</v>
      </c>
      <c r="AK50" s="148">
        <v>7873.2000000000007</v>
      </c>
      <c r="AL50" s="147"/>
      <c r="AM50" s="124">
        <v>0</v>
      </c>
      <c r="AN50" s="155">
        <v>0</v>
      </c>
      <c r="AO50" s="147">
        <v>0</v>
      </c>
      <c r="AP50" s="124">
        <v>0</v>
      </c>
      <c r="AQ50" s="125">
        <v>0</v>
      </c>
      <c r="AR50" s="147">
        <v>0</v>
      </c>
      <c r="AS50" s="124">
        <v>0</v>
      </c>
      <c r="AT50" s="134">
        <v>0</v>
      </c>
      <c r="AU50" s="147"/>
      <c r="AV50" s="124">
        <v>0</v>
      </c>
      <c r="AW50" s="134">
        <v>0</v>
      </c>
      <c r="AX50" s="147"/>
      <c r="AY50" s="124">
        <v>0</v>
      </c>
      <c r="AZ50" s="134">
        <v>7396.8</v>
      </c>
      <c r="BA50" s="147"/>
      <c r="BB50" s="124"/>
      <c r="BC50" s="148">
        <v>0</v>
      </c>
      <c r="BD50" s="147"/>
      <c r="BE50" s="124">
        <v>82701.200000000012</v>
      </c>
      <c r="BF50" s="155">
        <v>138908.4</v>
      </c>
      <c r="BG50" s="147"/>
      <c r="BH50" s="124"/>
      <c r="BI50" s="125">
        <v>15972.800000000001</v>
      </c>
      <c r="BJ50" s="147">
        <v>0</v>
      </c>
      <c r="BK50" s="124">
        <v>0</v>
      </c>
      <c r="BL50" s="134">
        <v>0</v>
      </c>
      <c r="BM50" s="147"/>
      <c r="BN50" s="124">
        <v>0</v>
      </c>
      <c r="BO50" s="155">
        <v>0</v>
      </c>
      <c r="BP50" s="147"/>
      <c r="BQ50" s="124"/>
      <c r="BR50" s="125">
        <v>176.8</v>
      </c>
      <c r="BS50" s="156">
        <f t="shared" si="9"/>
        <v>3253309.0630760007</v>
      </c>
      <c r="BT50" s="157">
        <f t="shared" si="10"/>
        <v>2873943.3081618957</v>
      </c>
      <c r="BU50" s="158">
        <f t="shared" si="11"/>
        <v>4668538.6312480029</v>
      </c>
      <c r="BV50" s="159">
        <f t="shared" si="0"/>
        <v>1.2227915498494868</v>
      </c>
      <c r="BW50" s="160">
        <f t="shared" si="1"/>
        <v>1.059561992044979</v>
      </c>
      <c r="BX50" s="161">
        <f t="shared" si="2"/>
        <v>1.6889186471593631</v>
      </c>
      <c r="BY50" s="29">
        <f t="shared" si="3"/>
        <v>0</v>
      </c>
      <c r="BZ50" s="59">
        <f t="shared" si="4"/>
        <v>0</v>
      </c>
      <c r="CA50" s="60">
        <f t="shared" si="5"/>
        <v>0</v>
      </c>
      <c r="CB50" s="29">
        <f t="shared" si="12"/>
        <v>0</v>
      </c>
      <c r="CC50" s="59">
        <f t="shared" si="13"/>
        <v>0</v>
      </c>
      <c r="CD50" s="60">
        <f t="shared" si="14"/>
        <v>0</v>
      </c>
      <c r="CE50" s="29">
        <f t="shared" si="6"/>
        <v>296375</v>
      </c>
      <c r="CF50" s="59">
        <f t="shared" si="7"/>
        <v>80778</v>
      </c>
      <c r="CG50" s="60">
        <f t="shared" si="8"/>
        <v>952161</v>
      </c>
      <c r="CJ50" s="121"/>
    </row>
    <row r="51" spans="1:88" x14ac:dyDescent="0.2">
      <c r="A51" s="146" t="s">
        <v>622</v>
      </c>
      <c r="B51" s="47" t="s">
        <v>777</v>
      </c>
      <c r="C51" s="4" t="s">
        <v>621</v>
      </c>
      <c r="D51" s="5" t="s">
        <v>696</v>
      </c>
      <c r="E51" s="4" t="s">
        <v>697</v>
      </c>
      <c r="F51" s="5"/>
      <c r="G51" s="8" t="s">
        <v>802</v>
      </c>
      <c r="H51" s="38" t="s">
        <v>801</v>
      </c>
      <c r="I51" s="31">
        <v>0</v>
      </c>
      <c r="J51" s="64">
        <v>0.4</v>
      </c>
      <c r="K51" s="123">
        <v>4094793</v>
      </c>
      <c r="L51" s="124">
        <v>4174561.6948051946</v>
      </c>
      <c r="M51" s="125">
        <v>4254330.8374920003</v>
      </c>
      <c r="N51" s="147">
        <v>3787683.5250000004</v>
      </c>
      <c r="O51" s="133">
        <v>3861469.5676948051</v>
      </c>
      <c r="P51" s="148">
        <v>3935256.0246801004</v>
      </c>
      <c r="Q51" s="149">
        <v>0.5</v>
      </c>
      <c r="R51" s="150">
        <v>0.5</v>
      </c>
      <c r="S51" s="151">
        <v>0.5</v>
      </c>
      <c r="T51" s="132">
        <v>-15853861.859191002</v>
      </c>
      <c r="U51" s="124">
        <v>-16162703.323980438</v>
      </c>
      <c r="V51" s="134">
        <v>-16471544.78877</v>
      </c>
      <c r="W51" s="152">
        <v>684775</v>
      </c>
      <c r="X51" s="153" t="s">
        <v>821</v>
      </c>
      <c r="Y51" s="154" t="s">
        <v>821</v>
      </c>
      <c r="Z51" s="147">
        <v>19791709</v>
      </c>
      <c r="AA51" s="124">
        <v>18487156</v>
      </c>
      <c r="AB51" s="125">
        <v>20741992</v>
      </c>
      <c r="AC51" s="147">
        <v>609856</v>
      </c>
      <c r="AD51" s="124">
        <v>660622.20000000007</v>
      </c>
      <c r="AE51" s="134">
        <v>702296.60000000009</v>
      </c>
      <c r="AF51" s="147"/>
      <c r="AG51" s="124">
        <v>13575.400000000001</v>
      </c>
      <c r="AH51" s="134">
        <v>21143.800000000003</v>
      </c>
      <c r="AI51" s="147">
        <v>0</v>
      </c>
      <c r="AJ51" s="124">
        <v>0</v>
      </c>
      <c r="AK51" s="148">
        <v>0</v>
      </c>
      <c r="AL51" s="147"/>
      <c r="AM51" s="124">
        <v>0</v>
      </c>
      <c r="AN51" s="155">
        <v>0</v>
      </c>
      <c r="AO51" s="147">
        <v>0</v>
      </c>
      <c r="AP51" s="124">
        <v>0</v>
      </c>
      <c r="AQ51" s="125">
        <v>0</v>
      </c>
      <c r="AR51" s="147">
        <v>0</v>
      </c>
      <c r="AS51" s="124">
        <v>0</v>
      </c>
      <c r="AT51" s="134">
        <v>0</v>
      </c>
      <c r="AU51" s="147"/>
      <c r="AV51" s="124">
        <v>0</v>
      </c>
      <c r="AW51" s="134">
        <v>0</v>
      </c>
      <c r="AX51" s="147"/>
      <c r="AY51" s="124">
        <v>0</v>
      </c>
      <c r="AZ51" s="134">
        <v>29158.400000000001</v>
      </c>
      <c r="BA51" s="147"/>
      <c r="BB51" s="124"/>
      <c r="BC51" s="148">
        <v>19941.2</v>
      </c>
      <c r="BD51" s="147"/>
      <c r="BE51" s="124">
        <v>304248</v>
      </c>
      <c r="BF51" s="155">
        <v>415310.4</v>
      </c>
      <c r="BG51" s="147"/>
      <c r="BH51" s="124"/>
      <c r="BI51" s="125">
        <v>1308.8000000000002</v>
      </c>
      <c r="BJ51" s="147">
        <v>2255.6</v>
      </c>
      <c r="BK51" s="124">
        <v>0</v>
      </c>
      <c r="BL51" s="134">
        <v>0</v>
      </c>
      <c r="BM51" s="147"/>
      <c r="BN51" s="124">
        <v>0</v>
      </c>
      <c r="BO51" s="155">
        <v>0</v>
      </c>
      <c r="BP51" s="147"/>
      <c r="BQ51" s="124"/>
      <c r="BR51" s="125">
        <v>6230.8</v>
      </c>
      <c r="BS51" s="156">
        <f t="shared" si="9"/>
        <v>4549958.7408089992</v>
      </c>
      <c r="BT51" s="157">
        <f t="shared" si="10"/>
        <v>3302898.2760195602</v>
      </c>
      <c r="BU51" s="158">
        <f t="shared" si="11"/>
        <v>5465837.2112300005</v>
      </c>
      <c r="BV51" s="159">
        <f t="shared" si="0"/>
        <v>1.1111572039927291</v>
      </c>
      <c r="BW51" s="160">
        <f t="shared" si="1"/>
        <v>0.79119642192129336</v>
      </c>
      <c r="BX51" s="161">
        <f t="shared" si="2"/>
        <v>1.2847701366008957</v>
      </c>
      <c r="BY51" s="29">
        <f t="shared" si="3"/>
        <v>0</v>
      </c>
      <c r="BZ51" s="59">
        <f t="shared" si="4"/>
        <v>558571.29167524492</v>
      </c>
      <c r="CA51" s="60">
        <f t="shared" si="5"/>
        <v>0</v>
      </c>
      <c r="CB51" s="29">
        <f t="shared" si="12"/>
        <v>0</v>
      </c>
      <c r="CC51" s="59">
        <f t="shared" si="13"/>
        <v>558571</v>
      </c>
      <c r="CD51" s="60">
        <f t="shared" si="14"/>
        <v>0</v>
      </c>
      <c r="CE51" s="29">
        <f t="shared" si="6"/>
        <v>227583</v>
      </c>
      <c r="CF51" s="59">
        <f t="shared" si="7"/>
        <v>0</v>
      </c>
      <c r="CG51" s="60">
        <f t="shared" si="8"/>
        <v>605753</v>
      </c>
      <c r="CJ51" s="121"/>
    </row>
    <row r="52" spans="1:88" x14ac:dyDescent="0.2">
      <c r="A52" s="146" t="s">
        <v>624</v>
      </c>
      <c r="B52" s="47" t="s">
        <v>777</v>
      </c>
      <c r="C52" s="4" t="s">
        <v>623</v>
      </c>
      <c r="D52" s="5" t="s">
        <v>691</v>
      </c>
      <c r="E52" s="4" t="s">
        <v>653</v>
      </c>
      <c r="F52" s="5"/>
      <c r="G52" s="36" t="s">
        <v>795</v>
      </c>
      <c r="H52" s="38" t="s">
        <v>795</v>
      </c>
      <c r="I52" s="31">
        <v>0</v>
      </c>
      <c r="J52" s="64">
        <v>0.4</v>
      </c>
      <c r="K52" s="123">
        <v>2913559</v>
      </c>
      <c r="L52" s="124">
        <v>2970316.6428571427</v>
      </c>
      <c r="M52" s="125">
        <v>3027073.839743</v>
      </c>
      <c r="N52" s="147">
        <v>2695042.0750000002</v>
      </c>
      <c r="O52" s="133">
        <v>2747542.8946428574</v>
      </c>
      <c r="P52" s="148">
        <v>2800043.3017622749</v>
      </c>
      <c r="Q52" s="149">
        <v>0.5</v>
      </c>
      <c r="R52" s="150">
        <v>0.5</v>
      </c>
      <c r="S52" s="151">
        <v>0.5</v>
      </c>
      <c r="T52" s="132">
        <v>-12942080.596217003</v>
      </c>
      <c r="U52" s="124">
        <v>-13194199.049390059</v>
      </c>
      <c r="V52" s="134">
        <v>-13446317.502563</v>
      </c>
      <c r="W52" s="152">
        <v>1411364</v>
      </c>
      <c r="X52" s="153" t="s">
        <v>821</v>
      </c>
      <c r="Y52" s="154" t="s">
        <v>821</v>
      </c>
      <c r="Z52" s="147">
        <v>15401766</v>
      </c>
      <c r="AA52" s="124">
        <v>16129124</v>
      </c>
      <c r="AB52" s="125">
        <v>16833352</v>
      </c>
      <c r="AC52" s="147">
        <v>464132.60000000003</v>
      </c>
      <c r="AD52" s="124">
        <v>495060.4</v>
      </c>
      <c r="AE52" s="134">
        <v>515371.4</v>
      </c>
      <c r="AF52" s="147"/>
      <c r="AG52" s="124">
        <v>8245.6</v>
      </c>
      <c r="AH52" s="134">
        <v>9837</v>
      </c>
      <c r="AI52" s="147">
        <v>0</v>
      </c>
      <c r="AJ52" s="124">
        <v>0</v>
      </c>
      <c r="AK52" s="148">
        <v>0</v>
      </c>
      <c r="AL52" s="147"/>
      <c r="AM52" s="124">
        <v>0</v>
      </c>
      <c r="AN52" s="155">
        <v>0</v>
      </c>
      <c r="AO52" s="147">
        <v>0</v>
      </c>
      <c r="AP52" s="124">
        <v>0</v>
      </c>
      <c r="AQ52" s="125">
        <v>0</v>
      </c>
      <c r="AR52" s="147">
        <v>0</v>
      </c>
      <c r="AS52" s="124">
        <v>1248.8000000000002</v>
      </c>
      <c r="AT52" s="134">
        <v>1416</v>
      </c>
      <c r="AU52" s="147"/>
      <c r="AV52" s="124">
        <v>0</v>
      </c>
      <c r="AW52" s="134">
        <v>0</v>
      </c>
      <c r="AX52" s="147"/>
      <c r="AY52" s="124">
        <v>4474.8</v>
      </c>
      <c r="AZ52" s="134">
        <v>28626.800000000003</v>
      </c>
      <c r="BA52" s="147"/>
      <c r="BB52" s="124"/>
      <c r="BC52" s="148">
        <v>10416</v>
      </c>
      <c r="BD52" s="147"/>
      <c r="BE52" s="124">
        <v>201564.80000000002</v>
      </c>
      <c r="BF52" s="155">
        <v>267464.8</v>
      </c>
      <c r="BG52" s="147"/>
      <c r="BH52" s="124"/>
      <c r="BI52" s="125">
        <v>2992.4</v>
      </c>
      <c r="BJ52" s="147">
        <v>0</v>
      </c>
      <c r="BK52" s="124">
        <v>0</v>
      </c>
      <c r="BL52" s="134">
        <v>112370.40000000001</v>
      </c>
      <c r="BM52" s="147"/>
      <c r="BN52" s="124">
        <v>0</v>
      </c>
      <c r="BO52" s="155">
        <v>0</v>
      </c>
      <c r="BP52" s="147"/>
      <c r="BQ52" s="124"/>
      <c r="BR52" s="125">
        <v>4538</v>
      </c>
      <c r="BS52" s="156">
        <f t="shared" si="9"/>
        <v>2923818.0037829969</v>
      </c>
      <c r="BT52" s="157">
        <f t="shared" si="10"/>
        <v>3645519.3506099433</v>
      </c>
      <c r="BU52" s="158">
        <f t="shared" si="11"/>
        <v>4340067.2974369973</v>
      </c>
      <c r="BV52" s="159">
        <f t="shared" si="0"/>
        <v>1.003521124433381</v>
      </c>
      <c r="BW52" s="160">
        <f t="shared" si="1"/>
        <v>1.2273167439493333</v>
      </c>
      <c r="BX52" s="161">
        <f t="shared" si="2"/>
        <v>1.4337500593660679</v>
      </c>
      <c r="BY52" s="29">
        <f t="shared" si="3"/>
        <v>0</v>
      </c>
      <c r="BZ52" s="59">
        <f t="shared" si="4"/>
        <v>0</v>
      </c>
      <c r="CA52" s="60">
        <f t="shared" si="5"/>
        <v>0</v>
      </c>
      <c r="CB52" s="29">
        <f t="shared" si="12"/>
        <v>0</v>
      </c>
      <c r="CC52" s="59">
        <f t="shared" si="13"/>
        <v>0</v>
      </c>
      <c r="CD52" s="60">
        <f t="shared" si="14"/>
        <v>0</v>
      </c>
      <c r="CE52" s="29">
        <f t="shared" si="6"/>
        <v>5130</v>
      </c>
      <c r="CF52" s="59">
        <f t="shared" si="7"/>
        <v>337601</v>
      </c>
      <c r="CG52" s="60">
        <f t="shared" si="8"/>
        <v>656497</v>
      </c>
      <c r="CJ52" s="121"/>
    </row>
    <row r="53" spans="1:88" x14ac:dyDescent="0.2">
      <c r="A53" s="146" t="s">
        <v>626</v>
      </c>
      <c r="B53" s="47" t="s">
        <v>777</v>
      </c>
      <c r="C53" s="4" t="s">
        <v>625</v>
      </c>
      <c r="D53" s="5" t="s">
        <v>703</v>
      </c>
      <c r="E53" s="4" t="s">
        <v>704</v>
      </c>
      <c r="F53" s="5"/>
      <c r="G53" s="8" t="s">
        <v>802</v>
      </c>
      <c r="H53" s="38" t="s">
        <v>830</v>
      </c>
      <c r="I53" s="31">
        <v>0</v>
      </c>
      <c r="J53" s="64">
        <v>0.4</v>
      </c>
      <c r="K53" s="123">
        <v>1977127</v>
      </c>
      <c r="L53" s="124">
        <v>2015642.4610389608</v>
      </c>
      <c r="M53" s="125">
        <v>2054157.597662</v>
      </c>
      <c r="N53" s="147">
        <v>1828842.4750000001</v>
      </c>
      <c r="O53" s="133">
        <v>1864469.276461039</v>
      </c>
      <c r="P53" s="148">
        <v>1900095.77783735</v>
      </c>
      <c r="Q53" s="149">
        <v>0.5</v>
      </c>
      <c r="R53" s="150">
        <v>0.5</v>
      </c>
      <c r="S53" s="151">
        <v>0.5</v>
      </c>
      <c r="T53" s="132">
        <v>-3841435.984774</v>
      </c>
      <c r="U53" s="124">
        <v>-3916269.1533085583</v>
      </c>
      <c r="V53" s="134">
        <v>-3991102.3218430001</v>
      </c>
      <c r="W53" s="152">
        <v>274398</v>
      </c>
      <c r="X53" s="153" t="s">
        <v>817</v>
      </c>
      <c r="Y53" s="154" t="s">
        <v>821</v>
      </c>
      <c r="Z53" s="147">
        <v>5781900</v>
      </c>
      <c r="AA53" s="124">
        <v>5112446</v>
      </c>
      <c r="AB53" s="125">
        <v>5799442</v>
      </c>
      <c r="AC53" s="147">
        <v>331453</v>
      </c>
      <c r="AD53" s="124">
        <v>353144.2</v>
      </c>
      <c r="AE53" s="134">
        <v>364323.60000000003</v>
      </c>
      <c r="AF53" s="147"/>
      <c r="AG53" s="124">
        <v>9085</v>
      </c>
      <c r="AH53" s="134">
        <v>10060.6</v>
      </c>
      <c r="AI53" s="147">
        <v>0</v>
      </c>
      <c r="AJ53" s="124">
        <v>0</v>
      </c>
      <c r="AK53" s="148">
        <v>0</v>
      </c>
      <c r="AL53" s="147"/>
      <c r="AM53" s="124">
        <v>0</v>
      </c>
      <c r="AN53" s="155">
        <v>0</v>
      </c>
      <c r="AO53" s="147">
        <v>0</v>
      </c>
      <c r="AP53" s="124">
        <v>0</v>
      </c>
      <c r="AQ53" s="125">
        <v>0</v>
      </c>
      <c r="AR53" s="147">
        <v>0</v>
      </c>
      <c r="AS53" s="124">
        <v>930.40000000000009</v>
      </c>
      <c r="AT53" s="134">
        <v>0</v>
      </c>
      <c r="AU53" s="147"/>
      <c r="AV53" s="124">
        <v>0</v>
      </c>
      <c r="AW53" s="134">
        <v>0</v>
      </c>
      <c r="AX53" s="147"/>
      <c r="AY53" s="124">
        <v>1758.8000000000002</v>
      </c>
      <c r="AZ53" s="134">
        <v>3886.8</v>
      </c>
      <c r="BA53" s="147"/>
      <c r="BB53" s="124"/>
      <c r="BC53" s="148">
        <v>0</v>
      </c>
      <c r="BD53" s="147"/>
      <c r="BE53" s="124">
        <v>134013.6</v>
      </c>
      <c r="BF53" s="155">
        <v>183607.2</v>
      </c>
      <c r="BG53" s="147"/>
      <c r="BH53" s="124"/>
      <c r="BI53" s="125">
        <v>1566</v>
      </c>
      <c r="BJ53" s="147">
        <v>0</v>
      </c>
      <c r="BK53" s="124">
        <v>0</v>
      </c>
      <c r="BL53" s="134">
        <v>0</v>
      </c>
      <c r="BM53" s="147"/>
      <c r="BN53" s="124">
        <v>0</v>
      </c>
      <c r="BO53" s="155">
        <v>0</v>
      </c>
      <c r="BP53" s="147"/>
      <c r="BQ53" s="124"/>
      <c r="BR53" s="125">
        <v>2286.8000000000002</v>
      </c>
      <c r="BS53" s="156">
        <f t="shared" si="9"/>
        <v>2359724.3752260003</v>
      </c>
      <c r="BT53" s="157">
        <f t="shared" si="10"/>
        <v>1673157.0066914419</v>
      </c>
      <c r="BU53" s="158">
        <f t="shared" si="11"/>
        <v>2352118.8381569991</v>
      </c>
      <c r="BV53" s="159">
        <f t="shared" si="0"/>
        <v>1.1935117851437973</v>
      </c>
      <c r="BW53" s="160">
        <f t="shared" si="1"/>
        <v>0.8300862077637593</v>
      </c>
      <c r="BX53" s="161">
        <f t="shared" si="2"/>
        <v>1.145052765588255</v>
      </c>
      <c r="BY53" s="29">
        <f t="shared" si="3"/>
        <v>0</v>
      </c>
      <c r="BZ53" s="59">
        <f t="shared" si="4"/>
        <v>191312.2697695971</v>
      </c>
      <c r="CA53" s="60">
        <f t="shared" si="5"/>
        <v>0</v>
      </c>
      <c r="CB53" s="29">
        <f t="shared" si="12"/>
        <v>0</v>
      </c>
      <c r="CC53" s="59">
        <f t="shared" si="13"/>
        <v>191312</v>
      </c>
      <c r="CD53" s="60">
        <f t="shared" si="14"/>
        <v>0</v>
      </c>
      <c r="CE53" s="29">
        <f t="shared" si="6"/>
        <v>191299</v>
      </c>
      <c r="CF53" s="59">
        <f t="shared" si="7"/>
        <v>0</v>
      </c>
      <c r="CG53" s="60">
        <f t="shared" si="8"/>
        <v>148981</v>
      </c>
      <c r="CJ53" s="121"/>
    </row>
    <row r="54" spans="1:88" x14ac:dyDescent="0.2">
      <c r="A54" s="146" t="s">
        <v>628</v>
      </c>
      <c r="B54" s="47" t="s">
        <v>780</v>
      </c>
      <c r="C54" s="9" t="s">
        <v>627</v>
      </c>
      <c r="D54" s="5" t="s">
        <v>653</v>
      </c>
      <c r="E54" s="4" t="s">
        <v>708</v>
      </c>
      <c r="F54" s="5"/>
      <c r="G54" s="8" t="s">
        <v>802</v>
      </c>
      <c r="H54" s="40"/>
      <c r="I54" s="31">
        <v>0</v>
      </c>
      <c r="J54" s="64">
        <v>0.49</v>
      </c>
      <c r="K54" s="123">
        <v>28105893</v>
      </c>
      <c r="L54" s="124">
        <v>28653410.396103892</v>
      </c>
      <c r="M54" s="125">
        <v>29200927.385490999</v>
      </c>
      <c r="N54" s="147">
        <v>25997951.025000002</v>
      </c>
      <c r="O54" s="133">
        <v>26504404.616396103</v>
      </c>
      <c r="P54" s="148">
        <v>27010857.831579175</v>
      </c>
      <c r="Q54" s="149">
        <v>0.24244277061872388</v>
      </c>
      <c r="R54" s="150">
        <v>0.24244277061872388</v>
      </c>
      <c r="S54" s="151">
        <v>0.24244277061872388</v>
      </c>
      <c r="T54" s="132">
        <v>-8994793.1395210046</v>
      </c>
      <c r="U54" s="124">
        <v>-9170016.3824986853</v>
      </c>
      <c r="V54" s="134">
        <v>-9345239.6254769992</v>
      </c>
      <c r="W54" s="152">
        <v>2981617</v>
      </c>
      <c r="X54" s="153" t="s">
        <v>821</v>
      </c>
      <c r="Y54" s="154" t="s">
        <v>821</v>
      </c>
      <c r="Z54" s="147">
        <v>35003519</v>
      </c>
      <c r="AA54" s="124">
        <v>37518063</v>
      </c>
      <c r="AB54" s="125">
        <v>36582573</v>
      </c>
      <c r="AC54" s="147">
        <v>1018714.165</v>
      </c>
      <c r="AD54" s="124">
        <v>1095262.21</v>
      </c>
      <c r="AE54" s="134">
        <v>1189160.42</v>
      </c>
      <c r="AF54" s="147"/>
      <c r="AG54" s="124">
        <v>17956.54</v>
      </c>
      <c r="AH54" s="134">
        <v>66890.39</v>
      </c>
      <c r="AI54" s="147">
        <v>0</v>
      </c>
      <c r="AJ54" s="124">
        <v>0</v>
      </c>
      <c r="AK54" s="148">
        <v>0</v>
      </c>
      <c r="AL54" s="147"/>
      <c r="AM54" s="124">
        <v>0</v>
      </c>
      <c r="AN54" s="155">
        <v>0</v>
      </c>
      <c r="AO54" s="147">
        <v>0</v>
      </c>
      <c r="AP54" s="124">
        <v>0</v>
      </c>
      <c r="AQ54" s="125">
        <v>0</v>
      </c>
      <c r="AR54" s="147">
        <v>0</v>
      </c>
      <c r="AS54" s="124">
        <v>5350.8</v>
      </c>
      <c r="AT54" s="134">
        <v>82381.25</v>
      </c>
      <c r="AU54" s="147"/>
      <c r="AV54" s="124">
        <v>3032.61</v>
      </c>
      <c r="AW54" s="134">
        <v>2877.2799999999997</v>
      </c>
      <c r="AX54" s="147"/>
      <c r="AY54" s="124">
        <v>5078.3599999999997</v>
      </c>
      <c r="AZ54" s="134">
        <v>18872.349999999999</v>
      </c>
      <c r="BA54" s="147"/>
      <c r="BB54" s="124"/>
      <c r="BC54" s="148">
        <v>1061.83</v>
      </c>
      <c r="BD54" s="147"/>
      <c r="BE54" s="124">
        <v>512703.66</v>
      </c>
      <c r="BF54" s="155">
        <v>733497.17</v>
      </c>
      <c r="BG54" s="147"/>
      <c r="BH54" s="124"/>
      <c r="BI54" s="125">
        <v>3160.5</v>
      </c>
      <c r="BJ54" s="147">
        <v>0</v>
      </c>
      <c r="BK54" s="124">
        <v>0</v>
      </c>
      <c r="BL54" s="134">
        <v>0</v>
      </c>
      <c r="BM54" s="147"/>
      <c r="BN54" s="124">
        <v>0</v>
      </c>
      <c r="BO54" s="155">
        <v>0</v>
      </c>
      <c r="BP54" s="147"/>
      <c r="BQ54" s="124"/>
      <c r="BR54" s="125">
        <v>20749.05</v>
      </c>
      <c r="BS54" s="156">
        <f t="shared" si="9"/>
        <v>27027440.025478996</v>
      </c>
      <c r="BT54" s="157">
        <f t="shared" si="10"/>
        <v>29987430.797501307</v>
      </c>
      <c r="BU54" s="158">
        <f t="shared" si="11"/>
        <v>29355983.614523001</v>
      </c>
      <c r="BV54" s="159">
        <f t="shared" si="0"/>
        <v>0.96162893758540235</v>
      </c>
      <c r="BW54" s="160">
        <f t="shared" si="1"/>
        <v>1.0465571247176499</v>
      </c>
      <c r="BX54" s="161">
        <f t="shared" si="2"/>
        <v>1.005309976186203</v>
      </c>
      <c r="BY54" s="29">
        <f t="shared" si="3"/>
        <v>0</v>
      </c>
      <c r="BZ54" s="59">
        <f t="shared" si="4"/>
        <v>0</v>
      </c>
      <c r="CA54" s="60">
        <f t="shared" si="5"/>
        <v>0</v>
      </c>
      <c r="CB54" s="29">
        <f t="shared" si="12"/>
        <v>0</v>
      </c>
      <c r="CC54" s="59">
        <f t="shared" si="13"/>
        <v>0</v>
      </c>
      <c r="CD54" s="60">
        <f t="shared" si="14"/>
        <v>0</v>
      </c>
      <c r="CE54" s="29">
        <f t="shared" si="6"/>
        <v>0</v>
      </c>
      <c r="CF54" s="59">
        <f t="shared" si="7"/>
        <v>323424</v>
      </c>
      <c r="CG54" s="60">
        <f t="shared" si="8"/>
        <v>37592</v>
      </c>
      <c r="CJ54" s="121"/>
    </row>
    <row r="55" spans="1:88" x14ac:dyDescent="0.2">
      <c r="A55" s="146" t="s">
        <v>630</v>
      </c>
      <c r="B55" s="47" t="s">
        <v>777</v>
      </c>
      <c r="C55" s="4" t="s">
        <v>629</v>
      </c>
      <c r="D55" s="5" t="s">
        <v>710</v>
      </c>
      <c r="E55" s="4" t="s">
        <v>711</v>
      </c>
      <c r="F55" s="39" t="s">
        <v>820</v>
      </c>
      <c r="G55" s="8" t="s">
        <v>802</v>
      </c>
      <c r="H55" s="38" t="s">
        <v>828</v>
      </c>
      <c r="I55" s="31">
        <v>0</v>
      </c>
      <c r="J55" s="64">
        <v>0.4</v>
      </c>
      <c r="K55" s="123">
        <v>3750088</v>
      </c>
      <c r="L55" s="124">
        <v>3823141.6623376622</v>
      </c>
      <c r="M55" s="125">
        <v>3896195.3796649999</v>
      </c>
      <c r="N55" s="147">
        <v>3468831.4000000004</v>
      </c>
      <c r="O55" s="133">
        <v>3536406.0376623375</v>
      </c>
      <c r="P55" s="148">
        <v>3603980.7261901251</v>
      </c>
      <c r="Q55" s="149">
        <v>0.5</v>
      </c>
      <c r="R55" s="150">
        <v>0.5</v>
      </c>
      <c r="S55" s="151">
        <v>0.5</v>
      </c>
      <c r="T55" s="132">
        <v>-13465358.848384002</v>
      </c>
      <c r="U55" s="124">
        <v>-13727671.03374213</v>
      </c>
      <c r="V55" s="134">
        <v>-13989983.2191</v>
      </c>
      <c r="W55" s="152">
        <v>1010466.0000000001</v>
      </c>
      <c r="X55" s="153" t="s">
        <v>821</v>
      </c>
      <c r="Y55" s="154" t="s">
        <v>821</v>
      </c>
      <c r="Z55" s="147">
        <v>16059675</v>
      </c>
      <c r="AA55" s="124">
        <v>17268365</v>
      </c>
      <c r="AB55" s="125">
        <v>15932268</v>
      </c>
      <c r="AC55" s="147">
        <v>588323.4</v>
      </c>
      <c r="AD55" s="124">
        <v>631559</v>
      </c>
      <c r="AE55" s="134">
        <v>648670.80000000005</v>
      </c>
      <c r="AF55" s="147"/>
      <c r="AG55" s="124">
        <v>19912.2</v>
      </c>
      <c r="AH55" s="134">
        <v>-13967.800000000001</v>
      </c>
      <c r="AI55" s="147">
        <v>4850</v>
      </c>
      <c r="AJ55" s="124">
        <v>8708</v>
      </c>
      <c r="AK55" s="148">
        <v>14356</v>
      </c>
      <c r="AL55" s="147"/>
      <c r="AM55" s="124">
        <v>1060.8</v>
      </c>
      <c r="AN55" s="155">
        <v>0</v>
      </c>
      <c r="AO55" s="147">
        <v>0</v>
      </c>
      <c r="AP55" s="124">
        <v>0</v>
      </c>
      <c r="AQ55" s="125">
        <v>0</v>
      </c>
      <c r="AR55" s="147">
        <v>0</v>
      </c>
      <c r="AS55" s="124">
        <v>9186</v>
      </c>
      <c r="AT55" s="134">
        <v>12197.2</v>
      </c>
      <c r="AU55" s="147"/>
      <c r="AV55" s="124">
        <v>0</v>
      </c>
      <c r="AW55" s="134">
        <v>0</v>
      </c>
      <c r="AX55" s="147"/>
      <c r="AY55" s="124">
        <v>3326.8</v>
      </c>
      <c r="AZ55" s="134">
        <v>16863.2</v>
      </c>
      <c r="BA55" s="147"/>
      <c r="BB55" s="124"/>
      <c r="BC55" s="148">
        <v>30.8</v>
      </c>
      <c r="BD55" s="147"/>
      <c r="BE55" s="124">
        <v>196186.80000000002</v>
      </c>
      <c r="BF55" s="155">
        <v>295547.60000000003</v>
      </c>
      <c r="BG55" s="147"/>
      <c r="BH55" s="124"/>
      <c r="BI55" s="125">
        <v>7205.2000000000007</v>
      </c>
      <c r="BJ55" s="147">
        <v>0</v>
      </c>
      <c r="BK55" s="124">
        <v>0</v>
      </c>
      <c r="BL55" s="134">
        <v>0</v>
      </c>
      <c r="BM55" s="147"/>
      <c r="BN55" s="124">
        <v>0</v>
      </c>
      <c r="BO55" s="155">
        <v>0</v>
      </c>
      <c r="BP55" s="147"/>
      <c r="BQ55" s="124"/>
      <c r="BR55" s="125">
        <v>3111.2000000000003</v>
      </c>
      <c r="BS55" s="156">
        <f t="shared" si="9"/>
        <v>3187489.5516159981</v>
      </c>
      <c r="BT55" s="157">
        <f t="shared" si="10"/>
        <v>4410633.5662578717</v>
      </c>
      <c r="BU55" s="158">
        <f t="shared" si="11"/>
        <v>2926298.9808999989</v>
      </c>
      <c r="BV55" s="159">
        <f t="shared" si="0"/>
        <v>0.84997726763105241</v>
      </c>
      <c r="BW55" s="160">
        <f t="shared" si="1"/>
        <v>1.1536673123331211</v>
      </c>
      <c r="BX55" s="161">
        <f t="shared" si="2"/>
        <v>0.75106576948705428</v>
      </c>
      <c r="BY55" s="29">
        <f t="shared" si="3"/>
        <v>281341.84838400222</v>
      </c>
      <c r="BZ55" s="59">
        <f t="shared" si="4"/>
        <v>0</v>
      </c>
      <c r="CA55" s="60">
        <f t="shared" si="5"/>
        <v>677681.74529012619</v>
      </c>
      <c r="CB55" s="29">
        <f t="shared" si="12"/>
        <v>281342</v>
      </c>
      <c r="CC55" s="59">
        <f t="shared" si="13"/>
        <v>0</v>
      </c>
      <c r="CD55" s="60">
        <f t="shared" si="14"/>
        <v>677682</v>
      </c>
      <c r="CE55" s="29">
        <f t="shared" si="6"/>
        <v>0</v>
      </c>
      <c r="CF55" s="59">
        <f t="shared" si="7"/>
        <v>293746</v>
      </c>
      <c r="CG55" s="60">
        <f t="shared" si="8"/>
        <v>0</v>
      </c>
      <c r="CJ55" s="121"/>
    </row>
    <row r="56" spans="1:88" x14ac:dyDescent="0.2">
      <c r="A56" s="146" t="s">
        <v>632</v>
      </c>
      <c r="B56" s="47" t="s">
        <v>777</v>
      </c>
      <c r="C56" s="4" t="s">
        <v>631</v>
      </c>
      <c r="D56" s="5" t="s">
        <v>703</v>
      </c>
      <c r="E56" s="4" t="s">
        <v>704</v>
      </c>
      <c r="F56" s="5"/>
      <c r="G56" s="8" t="s">
        <v>802</v>
      </c>
      <c r="H56" s="38" t="s">
        <v>830</v>
      </c>
      <c r="I56" s="31">
        <v>0</v>
      </c>
      <c r="J56" s="64">
        <v>0.4</v>
      </c>
      <c r="K56" s="123">
        <v>2977293</v>
      </c>
      <c r="L56" s="124">
        <v>3035292.2142857141</v>
      </c>
      <c r="M56" s="125">
        <v>3093291.1329140002</v>
      </c>
      <c r="N56" s="147">
        <v>2753996.0249999999</v>
      </c>
      <c r="O56" s="133">
        <v>2807645.2982142856</v>
      </c>
      <c r="P56" s="148">
        <v>2861294.2979454505</v>
      </c>
      <c r="Q56" s="149">
        <v>0.5</v>
      </c>
      <c r="R56" s="150">
        <v>0.5</v>
      </c>
      <c r="S56" s="151">
        <v>0.5</v>
      </c>
      <c r="T56" s="132">
        <v>-27019328.477632999</v>
      </c>
      <c r="U56" s="124">
        <v>-27545679.032392085</v>
      </c>
      <c r="V56" s="134">
        <v>-28072029.587150998</v>
      </c>
      <c r="W56" s="152">
        <v>1835806</v>
      </c>
      <c r="X56" s="153" t="s">
        <v>821</v>
      </c>
      <c r="Y56" s="154" t="s">
        <v>821</v>
      </c>
      <c r="Z56" s="147">
        <v>28816329</v>
      </c>
      <c r="AA56" s="124">
        <v>26729352</v>
      </c>
      <c r="AB56" s="125">
        <v>29032480</v>
      </c>
      <c r="AC56" s="147">
        <v>465100.40800000005</v>
      </c>
      <c r="AD56" s="124">
        <v>520741.80000000005</v>
      </c>
      <c r="AE56" s="134">
        <v>556976.20000000007</v>
      </c>
      <c r="AF56" s="147"/>
      <c r="AG56" s="124">
        <v>19939.600000000002</v>
      </c>
      <c r="AH56" s="134">
        <v>26495.600000000002</v>
      </c>
      <c r="AI56" s="147">
        <v>0</v>
      </c>
      <c r="AJ56" s="124">
        <v>0</v>
      </c>
      <c r="AK56" s="148">
        <v>0</v>
      </c>
      <c r="AL56" s="147"/>
      <c r="AM56" s="124">
        <v>0</v>
      </c>
      <c r="AN56" s="155">
        <v>0</v>
      </c>
      <c r="AO56" s="147">
        <v>0</v>
      </c>
      <c r="AP56" s="124">
        <v>0</v>
      </c>
      <c r="AQ56" s="125">
        <v>0</v>
      </c>
      <c r="AR56" s="147">
        <v>0</v>
      </c>
      <c r="AS56" s="124">
        <v>0</v>
      </c>
      <c r="AT56" s="134">
        <v>1093.6000000000001</v>
      </c>
      <c r="AU56" s="147"/>
      <c r="AV56" s="124">
        <v>0</v>
      </c>
      <c r="AW56" s="134">
        <v>1564.4</v>
      </c>
      <c r="AX56" s="147"/>
      <c r="AY56" s="124">
        <v>1818.8000000000002</v>
      </c>
      <c r="AZ56" s="134">
        <v>25836.800000000003</v>
      </c>
      <c r="BA56" s="147"/>
      <c r="BB56" s="124"/>
      <c r="BC56" s="148">
        <v>8718.8000000000011</v>
      </c>
      <c r="BD56" s="147"/>
      <c r="BE56" s="124">
        <v>273804.79999999999</v>
      </c>
      <c r="BF56" s="155">
        <v>403720.4</v>
      </c>
      <c r="BG56" s="147"/>
      <c r="BH56" s="124"/>
      <c r="BI56" s="125">
        <v>12474</v>
      </c>
      <c r="BJ56" s="147">
        <v>0</v>
      </c>
      <c r="BK56" s="124">
        <v>0</v>
      </c>
      <c r="BL56" s="134">
        <v>0</v>
      </c>
      <c r="BM56" s="147"/>
      <c r="BN56" s="124">
        <v>0</v>
      </c>
      <c r="BO56" s="155">
        <v>0</v>
      </c>
      <c r="BP56" s="147"/>
      <c r="BQ56" s="124"/>
      <c r="BR56" s="125">
        <v>8787.2000000000007</v>
      </c>
      <c r="BS56" s="156">
        <f t="shared" si="9"/>
        <v>2262100.9303670004</v>
      </c>
      <c r="BT56" s="157">
        <f t="shared" si="10"/>
        <v>-22.032392080873251</v>
      </c>
      <c r="BU56" s="158">
        <f t="shared" si="11"/>
        <v>2006117.4128490016</v>
      </c>
      <c r="BV56" s="159">
        <f t="shared" si="0"/>
        <v>0.75978445197264777</v>
      </c>
      <c r="BW56" s="160">
        <f t="shared" si="1"/>
        <v>-7.2587383768775176E-6</v>
      </c>
      <c r="BX56" s="161">
        <f t="shared" si="2"/>
        <v>0.6485381836526849</v>
      </c>
      <c r="BY56" s="29">
        <f t="shared" si="3"/>
        <v>491895.09463299951</v>
      </c>
      <c r="BZ56" s="59">
        <f t="shared" si="4"/>
        <v>2807667.3306063665</v>
      </c>
      <c r="CA56" s="60">
        <f t="shared" si="5"/>
        <v>855176.88509644894</v>
      </c>
      <c r="CB56" s="29">
        <f t="shared" si="12"/>
        <v>491895</v>
      </c>
      <c r="CC56" s="59">
        <f t="shared" si="13"/>
        <v>2807667</v>
      </c>
      <c r="CD56" s="60">
        <f t="shared" si="14"/>
        <v>855177</v>
      </c>
      <c r="CE56" s="29">
        <f t="shared" si="6"/>
        <v>0</v>
      </c>
      <c r="CF56" s="59">
        <f t="shared" si="7"/>
        <v>0</v>
      </c>
      <c r="CG56" s="60">
        <f t="shared" si="8"/>
        <v>0</v>
      </c>
      <c r="CJ56" s="121"/>
    </row>
    <row r="57" spans="1:88" x14ac:dyDescent="0.2">
      <c r="A57" s="146" t="s">
        <v>634</v>
      </c>
      <c r="B57" s="47" t="s">
        <v>777</v>
      </c>
      <c r="C57" s="4" t="s">
        <v>633</v>
      </c>
      <c r="D57" s="5" t="s">
        <v>728</v>
      </c>
      <c r="E57" s="4" t="s">
        <v>653</v>
      </c>
      <c r="F57" s="39" t="s">
        <v>788</v>
      </c>
      <c r="G57" s="36" t="s">
        <v>788</v>
      </c>
      <c r="H57" s="38" t="s">
        <v>788</v>
      </c>
      <c r="I57" s="31">
        <v>0</v>
      </c>
      <c r="J57" s="64">
        <v>0.4</v>
      </c>
      <c r="K57" s="123">
        <v>2482240</v>
      </c>
      <c r="L57" s="124">
        <v>2530595.3246753248</v>
      </c>
      <c r="M57" s="125">
        <v>2578950.3638880001</v>
      </c>
      <c r="N57" s="147">
        <v>2296072</v>
      </c>
      <c r="O57" s="133">
        <v>2340800.6753246756</v>
      </c>
      <c r="P57" s="148">
        <v>2385529.0865964</v>
      </c>
      <c r="Q57" s="149">
        <v>0.5</v>
      </c>
      <c r="R57" s="150">
        <v>0.5</v>
      </c>
      <c r="S57" s="151">
        <v>0.5</v>
      </c>
      <c r="T57" s="132">
        <v>-18368636.564018998</v>
      </c>
      <c r="U57" s="124">
        <v>-18726467.146434952</v>
      </c>
      <c r="V57" s="134">
        <v>-19084297.728851002</v>
      </c>
      <c r="W57" s="152">
        <v>645000</v>
      </c>
      <c r="X57" s="153" t="s">
        <v>821</v>
      </c>
      <c r="Y57" s="154" t="s">
        <v>821</v>
      </c>
      <c r="Z57" s="147">
        <v>20950158</v>
      </c>
      <c r="AA57" s="124">
        <v>21709049</v>
      </c>
      <c r="AB57" s="125">
        <v>21122920</v>
      </c>
      <c r="AC57" s="147">
        <v>426407</v>
      </c>
      <c r="AD57" s="124">
        <v>449186.2</v>
      </c>
      <c r="AE57" s="134">
        <v>479841</v>
      </c>
      <c r="AF57" s="147"/>
      <c r="AG57" s="124">
        <v>11113.800000000001</v>
      </c>
      <c r="AH57" s="134">
        <v>14257.800000000001</v>
      </c>
      <c r="AI57" s="147">
        <v>0</v>
      </c>
      <c r="AJ57" s="124">
        <v>0</v>
      </c>
      <c r="AK57" s="148">
        <v>0</v>
      </c>
      <c r="AL57" s="147"/>
      <c r="AM57" s="124">
        <v>0</v>
      </c>
      <c r="AN57" s="155">
        <v>0</v>
      </c>
      <c r="AO57" s="147">
        <v>0</v>
      </c>
      <c r="AP57" s="124">
        <v>0</v>
      </c>
      <c r="AQ57" s="125">
        <v>0</v>
      </c>
      <c r="AR57" s="147">
        <v>0</v>
      </c>
      <c r="AS57" s="124">
        <v>0</v>
      </c>
      <c r="AT57" s="134">
        <v>0</v>
      </c>
      <c r="AU57" s="147"/>
      <c r="AV57" s="124">
        <v>0</v>
      </c>
      <c r="AW57" s="134">
        <v>0</v>
      </c>
      <c r="AX57" s="147"/>
      <c r="AY57" s="124">
        <v>3410.4</v>
      </c>
      <c r="AZ57" s="134">
        <v>18661.2</v>
      </c>
      <c r="BA57" s="147"/>
      <c r="BB57" s="124"/>
      <c r="BC57" s="148">
        <v>0</v>
      </c>
      <c r="BD57" s="147"/>
      <c r="BE57" s="124">
        <v>170517.6</v>
      </c>
      <c r="BF57" s="155">
        <v>251317.6</v>
      </c>
      <c r="BG57" s="147"/>
      <c r="BH57" s="124"/>
      <c r="BI57" s="125">
        <v>7623.2000000000007</v>
      </c>
      <c r="BJ57" s="147">
        <v>0</v>
      </c>
      <c r="BK57" s="124">
        <v>0</v>
      </c>
      <c r="BL57" s="134">
        <v>0</v>
      </c>
      <c r="BM57" s="147"/>
      <c r="BN57" s="124">
        <v>0</v>
      </c>
      <c r="BO57" s="155">
        <v>0</v>
      </c>
      <c r="BP57" s="147"/>
      <c r="BQ57" s="124"/>
      <c r="BR57" s="125">
        <v>672</v>
      </c>
      <c r="BS57" s="156">
        <f t="shared" si="9"/>
        <v>3007928.4359810017</v>
      </c>
      <c r="BT57" s="157">
        <f t="shared" si="10"/>
        <v>3616809.8535650484</v>
      </c>
      <c r="BU57" s="158">
        <f t="shared" si="11"/>
        <v>2810995.071148999</v>
      </c>
      <c r="BV57" s="159">
        <f t="shared" si="0"/>
        <v>1.2117798585072361</v>
      </c>
      <c r="BW57" s="160">
        <f t="shared" si="1"/>
        <v>1.429232804746877</v>
      </c>
      <c r="BX57" s="161">
        <f t="shared" si="2"/>
        <v>1.0899764146337312</v>
      </c>
      <c r="BY57" s="29">
        <f t="shared" si="3"/>
        <v>0</v>
      </c>
      <c r="BZ57" s="59">
        <f t="shared" si="4"/>
        <v>0</v>
      </c>
      <c r="CA57" s="60">
        <f t="shared" si="5"/>
        <v>0</v>
      </c>
      <c r="CB57" s="29">
        <f t="shared" si="12"/>
        <v>0</v>
      </c>
      <c r="CC57" s="59">
        <f t="shared" si="13"/>
        <v>0</v>
      </c>
      <c r="CD57" s="60">
        <f t="shared" si="14"/>
        <v>0</v>
      </c>
      <c r="CE57" s="29">
        <f t="shared" si="6"/>
        <v>262844</v>
      </c>
      <c r="CF57" s="59">
        <f t="shared" si="7"/>
        <v>543107</v>
      </c>
      <c r="CG57" s="60">
        <f t="shared" si="8"/>
        <v>116022</v>
      </c>
      <c r="CJ57" s="121"/>
    </row>
    <row r="58" spans="1:88" x14ac:dyDescent="0.2">
      <c r="A58" s="146" t="s">
        <v>636</v>
      </c>
      <c r="B58" s="47" t="s">
        <v>777</v>
      </c>
      <c r="C58" s="4" t="s">
        <v>635</v>
      </c>
      <c r="D58" s="5" t="s">
        <v>729</v>
      </c>
      <c r="E58" s="4" t="s">
        <v>653</v>
      </c>
      <c r="F58" s="5"/>
      <c r="G58" s="36" t="s">
        <v>798</v>
      </c>
      <c r="H58" s="38" t="s">
        <v>798</v>
      </c>
      <c r="I58" s="31">
        <v>0</v>
      </c>
      <c r="J58" s="64">
        <v>0.4</v>
      </c>
      <c r="K58" s="123">
        <v>3336078</v>
      </c>
      <c r="L58" s="124">
        <v>3401066.5324675324</v>
      </c>
      <c r="M58" s="125">
        <v>3466055.1333070002</v>
      </c>
      <c r="N58" s="147">
        <v>3085872.1500000004</v>
      </c>
      <c r="O58" s="133">
        <v>3145986.5425324677</v>
      </c>
      <c r="P58" s="148">
        <v>3206100.9983089752</v>
      </c>
      <c r="Q58" s="149">
        <v>0.5</v>
      </c>
      <c r="R58" s="150">
        <v>0.5</v>
      </c>
      <c r="S58" s="151">
        <v>0.5</v>
      </c>
      <c r="T58" s="132">
        <v>-22855107.775959998</v>
      </c>
      <c r="U58" s="124">
        <v>-23300337.14821896</v>
      </c>
      <c r="V58" s="134">
        <v>-23745566.520477999</v>
      </c>
      <c r="W58" s="152">
        <v>2518628</v>
      </c>
      <c r="X58" s="153" t="s">
        <v>821</v>
      </c>
      <c r="Y58" s="154" t="s">
        <v>821</v>
      </c>
      <c r="Z58" s="147">
        <v>26516486</v>
      </c>
      <c r="AA58" s="124">
        <v>26487362</v>
      </c>
      <c r="AB58" s="125">
        <v>29273705</v>
      </c>
      <c r="AC58" s="147">
        <v>384873</v>
      </c>
      <c r="AD58" s="124">
        <v>421476.80000000005</v>
      </c>
      <c r="AE58" s="134">
        <v>457352.80000000005</v>
      </c>
      <c r="AF58" s="147"/>
      <c r="AG58" s="124">
        <v>15724</v>
      </c>
      <c r="AH58" s="134">
        <v>35214.400000000001</v>
      </c>
      <c r="AI58" s="147">
        <v>0</v>
      </c>
      <c r="AJ58" s="124">
        <v>0</v>
      </c>
      <c r="AK58" s="148">
        <v>0</v>
      </c>
      <c r="AL58" s="147"/>
      <c r="AM58" s="124">
        <v>0</v>
      </c>
      <c r="AN58" s="155">
        <v>0</v>
      </c>
      <c r="AO58" s="147">
        <v>0</v>
      </c>
      <c r="AP58" s="124">
        <v>0</v>
      </c>
      <c r="AQ58" s="125">
        <v>0</v>
      </c>
      <c r="AR58" s="147">
        <v>0</v>
      </c>
      <c r="AS58" s="124">
        <v>0</v>
      </c>
      <c r="AT58" s="134">
        <v>0</v>
      </c>
      <c r="AU58" s="147"/>
      <c r="AV58" s="124">
        <v>0</v>
      </c>
      <c r="AW58" s="134">
        <v>0</v>
      </c>
      <c r="AX58" s="147"/>
      <c r="AY58" s="124">
        <v>3013.6000000000004</v>
      </c>
      <c r="AZ58" s="134">
        <v>21478</v>
      </c>
      <c r="BA58" s="147"/>
      <c r="BB58" s="124"/>
      <c r="BC58" s="148">
        <v>5938</v>
      </c>
      <c r="BD58" s="147"/>
      <c r="BE58" s="124">
        <v>223067.2</v>
      </c>
      <c r="BF58" s="155">
        <v>331340.80000000005</v>
      </c>
      <c r="BG58" s="147"/>
      <c r="BH58" s="124"/>
      <c r="BI58" s="125">
        <v>7529.6</v>
      </c>
      <c r="BJ58" s="147">
        <v>0</v>
      </c>
      <c r="BK58" s="124">
        <v>0</v>
      </c>
      <c r="BL58" s="134">
        <v>0</v>
      </c>
      <c r="BM58" s="147"/>
      <c r="BN58" s="124">
        <v>0</v>
      </c>
      <c r="BO58" s="155">
        <v>0</v>
      </c>
      <c r="BP58" s="147"/>
      <c r="BQ58" s="124"/>
      <c r="BR58" s="125">
        <v>1082.8</v>
      </c>
      <c r="BS58" s="156">
        <f t="shared" si="9"/>
        <v>4046251.2240400016</v>
      </c>
      <c r="BT58" s="157">
        <f t="shared" si="10"/>
        <v>3850306.4517810419</v>
      </c>
      <c r="BU58" s="158">
        <f t="shared" si="11"/>
        <v>6388074.8795220032</v>
      </c>
      <c r="BV58" s="159">
        <f t="shared" si="0"/>
        <v>1.2128766845499421</v>
      </c>
      <c r="BW58" s="160">
        <f t="shared" si="1"/>
        <v>1.132087953888858</v>
      </c>
      <c r="BX58" s="161">
        <f t="shared" si="2"/>
        <v>1.8430390267413528</v>
      </c>
      <c r="BY58" s="29">
        <f t="shared" si="3"/>
        <v>0</v>
      </c>
      <c r="BZ58" s="59">
        <f t="shared" si="4"/>
        <v>0</v>
      </c>
      <c r="CA58" s="60">
        <f t="shared" si="5"/>
        <v>0</v>
      </c>
      <c r="CB58" s="29">
        <f t="shared" si="12"/>
        <v>0</v>
      </c>
      <c r="CC58" s="59">
        <f t="shared" si="13"/>
        <v>0</v>
      </c>
      <c r="CD58" s="60">
        <f t="shared" si="14"/>
        <v>0</v>
      </c>
      <c r="CE58" s="29">
        <f t="shared" si="6"/>
        <v>355087</v>
      </c>
      <c r="CF58" s="59">
        <f t="shared" si="7"/>
        <v>224620</v>
      </c>
      <c r="CG58" s="60">
        <f t="shared" si="8"/>
        <v>1461010</v>
      </c>
      <c r="CJ58" s="121"/>
    </row>
    <row r="59" spans="1:88" x14ac:dyDescent="0.2">
      <c r="A59" s="146" t="s">
        <v>638</v>
      </c>
      <c r="B59" s="47" t="s">
        <v>780</v>
      </c>
      <c r="C59" s="4" t="s">
        <v>637</v>
      </c>
      <c r="D59" s="5" t="s">
        <v>653</v>
      </c>
      <c r="E59" s="4" t="s">
        <v>730</v>
      </c>
      <c r="F59" s="5"/>
      <c r="G59" s="8" t="s">
        <v>802</v>
      </c>
      <c r="H59" s="38" t="s">
        <v>829</v>
      </c>
      <c r="I59" s="31">
        <v>0</v>
      </c>
      <c r="J59" s="64">
        <v>0.49</v>
      </c>
      <c r="K59" s="123">
        <v>37159120</v>
      </c>
      <c r="L59" s="124">
        <v>37882998.961038955</v>
      </c>
      <c r="M59" s="125">
        <v>38606878.205160998</v>
      </c>
      <c r="N59" s="147">
        <v>34372186</v>
      </c>
      <c r="O59" s="133">
        <v>35041774.038961038</v>
      </c>
      <c r="P59" s="148">
        <v>35711362.339773923</v>
      </c>
      <c r="Q59" s="149">
        <v>0.42767111000127611</v>
      </c>
      <c r="R59" s="150">
        <v>0.42767111000127611</v>
      </c>
      <c r="S59" s="151">
        <v>0.42767111000127611</v>
      </c>
      <c r="T59" s="132">
        <v>-27767045.093784999</v>
      </c>
      <c r="U59" s="124">
        <v>-28307961.55665094</v>
      </c>
      <c r="V59" s="134">
        <v>-28848878.019517001</v>
      </c>
      <c r="W59" s="152">
        <v>4901848</v>
      </c>
      <c r="X59" s="153" t="s">
        <v>821</v>
      </c>
      <c r="Y59" s="154" t="s">
        <v>821</v>
      </c>
      <c r="Z59" s="147">
        <v>63332197</v>
      </c>
      <c r="AA59" s="124">
        <v>63597200</v>
      </c>
      <c r="AB59" s="125">
        <v>64050017</v>
      </c>
      <c r="AC59" s="147">
        <v>1879182.095</v>
      </c>
      <c r="AD59" s="124">
        <v>2006365.5149999999</v>
      </c>
      <c r="AE59" s="134">
        <v>2133807.9</v>
      </c>
      <c r="AF59" s="147"/>
      <c r="AG59" s="124">
        <v>0</v>
      </c>
      <c r="AH59" s="134">
        <v>116632.25</v>
      </c>
      <c r="AI59" s="147">
        <v>0</v>
      </c>
      <c r="AJ59" s="124">
        <v>0</v>
      </c>
      <c r="AK59" s="148">
        <v>0</v>
      </c>
      <c r="AL59" s="147"/>
      <c r="AM59" s="124">
        <v>0</v>
      </c>
      <c r="AN59" s="155">
        <v>5550.72</v>
      </c>
      <c r="AO59" s="147">
        <v>0</v>
      </c>
      <c r="AP59" s="124">
        <v>0</v>
      </c>
      <c r="AQ59" s="125">
        <v>0</v>
      </c>
      <c r="AR59" s="147">
        <v>0</v>
      </c>
      <c r="AS59" s="124">
        <v>0</v>
      </c>
      <c r="AT59" s="134">
        <v>0</v>
      </c>
      <c r="AU59" s="147"/>
      <c r="AV59" s="124">
        <v>0</v>
      </c>
      <c r="AW59" s="134">
        <v>0</v>
      </c>
      <c r="AX59" s="147"/>
      <c r="AY59" s="124">
        <v>6532.19</v>
      </c>
      <c r="AZ59" s="134">
        <v>51206.47</v>
      </c>
      <c r="BA59" s="147"/>
      <c r="BB59" s="124"/>
      <c r="BC59" s="148">
        <v>2648.94</v>
      </c>
      <c r="BD59" s="147"/>
      <c r="BE59" s="124">
        <v>748172.67</v>
      </c>
      <c r="BF59" s="155">
        <v>1109267.8799999999</v>
      </c>
      <c r="BG59" s="147"/>
      <c r="BH59" s="124"/>
      <c r="BI59" s="125">
        <v>34521.97</v>
      </c>
      <c r="BJ59" s="147">
        <v>0</v>
      </c>
      <c r="BK59" s="124">
        <v>0</v>
      </c>
      <c r="BL59" s="134">
        <v>0</v>
      </c>
      <c r="BM59" s="147"/>
      <c r="BN59" s="124">
        <v>0</v>
      </c>
      <c r="BO59" s="155">
        <v>0</v>
      </c>
      <c r="BP59" s="147"/>
      <c r="BQ59" s="124"/>
      <c r="BR59" s="125">
        <v>9215.43</v>
      </c>
      <c r="BS59" s="156">
        <f t="shared" si="9"/>
        <v>37444334.001214996</v>
      </c>
      <c r="BT59" s="157">
        <f t="shared" si="10"/>
        <v>38050308.818349063</v>
      </c>
      <c r="BU59" s="158">
        <f t="shared" si="11"/>
        <v>38663990.540482998</v>
      </c>
      <c r="BV59" s="159">
        <f t="shared" si="0"/>
        <v>1.0076754778158092</v>
      </c>
      <c r="BW59" s="160">
        <f t="shared" si="1"/>
        <v>1.0044164892405214</v>
      </c>
      <c r="BX59" s="161">
        <f t="shared" si="2"/>
        <v>1.0014793305746841</v>
      </c>
      <c r="BY59" s="29">
        <f t="shared" si="3"/>
        <v>0</v>
      </c>
      <c r="BZ59" s="59">
        <f t="shared" si="4"/>
        <v>0</v>
      </c>
      <c r="CA59" s="60">
        <f t="shared" si="5"/>
        <v>0</v>
      </c>
      <c r="CB59" s="29">
        <f t="shared" si="12"/>
        <v>0</v>
      </c>
      <c r="CC59" s="59">
        <f t="shared" si="13"/>
        <v>0</v>
      </c>
      <c r="CD59" s="60">
        <f t="shared" si="14"/>
        <v>0</v>
      </c>
      <c r="CE59" s="29">
        <f t="shared" si="6"/>
        <v>121978</v>
      </c>
      <c r="CF59" s="59">
        <f t="shared" si="7"/>
        <v>71554</v>
      </c>
      <c r="CG59" s="60">
        <f t="shared" si="8"/>
        <v>24425</v>
      </c>
      <c r="CJ59" s="121"/>
    </row>
    <row r="60" spans="1:88" x14ac:dyDescent="0.2">
      <c r="A60" s="146" t="s">
        <v>640</v>
      </c>
      <c r="B60" s="47" t="s">
        <v>780</v>
      </c>
      <c r="C60" s="4" t="s">
        <v>639</v>
      </c>
      <c r="D60" s="5" t="s">
        <v>653</v>
      </c>
      <c r="E60" s="4" t="s">
        <v>730</v>
      </c>
      <c r="F60" s="5"/>
      <c r="G60" s="8" t="s">
        <v>802</v>
      </c>
      <c r="H60" s="40"/>
      <c r="I60" s="31">
        <v>0</v>
      </c>
      <c r="J60" s="64">
        <v>0.49</v>
      </c>
      <c r="K60" s="123">
        <v>46258676</v>
      </c>
      <c r="L60" s="124">
        <v>47159819.038961038</v>
      </c>
      <c r="M60" s="125">
        <v>48060962.448537</v>
      </c>
      <c r="N60" s="147">
        <v>42789275.300000004</v>
      </c>
      <c r="O60" s="133">
        <v>43622832.611038961</v>
      </c>
      <c r="P60" s="148">
        <v>44456390.264896728</v>
      </c>
      <c r="Q60" s="149">
        <v>0.34763355766883586</v>
      </c>
      <c r="R60" s="150">
        <v>0.34763355766883586</v>
      </c>
      <c r="S60" s="151">
        <v>0.34763355766883586</v>
      </c>
      <c r="T60" s="132">
        <v>-24650360.698299997</v>
      </c>
      <c r="U60" s="124">
        <v>-25130562.530085061</v>
      </c>
      <c r="V60" s="134">
        <v>-25610764.361869998</v>
      </c>
      <c r="W60" s="152">
        <v>6488794</v>
      </c>
      <c r="X60" s="153" t="s">
        <v>817</v>
      </c>
      <c r="Y60" s="154" t="s">
        <v>821</v>
      </c>
      <c r="Z60" s="147">
        <v>68633461</v>
      </c>
      <c r="AA60" s="124">
        <v>76083339</v>
      </c>
      <c r="AB60" s="125">
        <v>75239121</v>
      </c>
      <c r="AC60" s="147">
        <v>1418115.125</v>
      </c>
      <c r="AD60" s="124">
        <v>1515594.7449999999</v>
      </c>
      <c r="AE60" s="134">
        <v>1575828.4849999999</v>
      </c>
      <c r="AF60" s="147"/>
      <c r="AG60" s="124">
        <v>0</v>
      </c>
      <c r="AH60" s="134">
        <v>20709.849999999999</v>
      </c>
      <c r="AI60" s="147">
        <v>0</v>
      </c>
      <c r="AJ60" s="124">
        <v>21094.5</v>
      </c>
      <c r="AK60" s="148">
        <v>24157</v>
      </c>
      <c r="AL60" s="147"/>
      <c r="AM60" s="124">
        <v>0</v>
      </c>
      <c r="AN60" s="155">
        <v>0</v>
      </c>
      <c r="AO60" s="147">
        <v>0</v>
      </c>
      <c r="AP60" s="124">
        <v>0</v>
      </c>
      <c r="AQ60" s="125">
        <v>0</v>
      </c>
      <c r="AR60" s="147">
        <v>117.6</v>
      </c>
      <c r="AS60" s="124">
        <v>15313.48</v>
      </c>
      <c r="AT60" s="134">
        <v>4591.3</v>
      </c>
      <c r="AU60" s="147"/>
      <c r="AV60" s="124">
        <v>0</v>
      </c>
      <c r="AW60" s="134">
        <v>-4310.04</v>
      </c>
      <c r="AX60" s="147"/>
      <c r="AY60" s="124">
        <v>12960.99</v>
      </c>
      <c r="AZ60" s="134">
        <v>48269.409999999996</v>
      </c>
      <c r="BA60" s="147"/>
      <c r="BB60" s="124"/>
      <c r="BC60" s="148">
        <v>1028.51</v>
      </c>
      <c r="BD60" s="147"/>
      <c r="BE60" s="124">
        <v>680205.75</v>
      </c>
      <c r="BF60" s="155">
        <v>949877.25</v>
      </c>
      <c r="BG60" s="147"/>
      <c r="BH60" s="124"/>
      <c r="BI60" s="125">
        <v>20995.03</v>
      </c>
      <c r="BJ60" s="147">
        <v>0</v>
      </c>
      <c r="BK60" s="124">
        <v>0</v>
      </c>
      <c r="BL60" s="134">
        <v>0</v>
      </c>
      <c r="BM60" s="147"/>
      <c r="BN60" s="124">
        <v>0</v>
      </c>
      <c r="BO60" s="155">
        <v>0</v>
      </c>
      <c r="BP60" s="147"/>
      <c r="BQ60" s="124"/>
      <c r="BR60" s="125">
        <v>9420.25</v>
      </c>
      <c r="BS60" s="156">
        <f t="shared" si="9"/>
        <v>47944940.274699993</v>
      </c>
      <c r="BT60" s="157">
        <f t="shared" si="10"/>
        <v>52562044.12291494</v>
      </c>
      <c r="BU60" s="158">
        <f t="shared" si="11"/>
        <v>51643021.871129982</v>
      </c>
      <c r="BV60" s="159">
        <f t="shared" si="0"/>
        <v>1.036452929926053</v>
      </c>
      <c r="BW60" s="160">
        <f t="shared" si="1"/>
        <v>1.1145514379410757</v>
      </c>
      <c r="BX60" s="161">
        <f t="shared" si="2"/>
        <v>1.0745315790633323</v>
      </c>
      <c r="BY60" s="29">
        <f t="shared" si="3"/>
        <v>0</v>
      </c>
      <c r="BZ60" s="59">
        <f t="shared" si="4"/>
        <v>0</v>
      </c>
      <c r="CA60" s="60">
        <f t="shared" si="5"/>
        <v>0</v>
      </c>
      <c r="CB60" s="29">
        <f t="shared" si="12"/>
        <v>0</v>
      </c>
      <c r="CC60" s="59">
        <f t="shared" si="13"/>
        <v>0</v>
      </c>
      <c r="CD60" s="60">
        <f t="shared" si="14"/>
        <v>0</v>
      </c>
      <c r="CE60" s="29">
        <f t="shared" si="6"/>
        <v>586202</v>
      </c>
      <c r="CF60" s="59">
        <f t="shared" si="7"/>
        <v>1877995</v>
      </c>
      <c r="CG60" s="60">
        <f t="shared" si="8"/>
        <v>1245244</v>
      </c>
      <c r="CJ60" s="121"/>
    </row>
    <row r="61" spans="1:88" x14ac:dyDescent="0.2">
      <c r="A61" s="146" t="s">
        <v>642</v>
      </c>
      <c r="B61" s="47" t="s">
        <v>777</v>
      </c>
      <c r="C61" s="4" t="s">
        <v>641</v>
      </c>
      <c r="D61" s="5" t="s">
        <v>692</v>
      </c>
      <c r="E61" s="4" t="s">
        <v>693</v>
      </c>
      <c r="F61" s="5"/>
      <c r="G61" s="8" t="s">
        <v>802</v>
      </c>
      <c r="H61" s="38" t="s">
        <v>826</v>
      </c>
      <c r="I61" s="31">
        <v>0</v>
      </c>
      <c r="J61" s="64">
        <v>0.4</v>
      </c>
      <c r="K61" s="123">
        <v>2947054</v>
      </c>
      <c r="L61" s="124">
        <v>3004464.1428571427</v>
      </c>
      <c r="M61" s="125">
        <v>3061874.1214049999</v>
      </c>
      <c r="N61" s="147">
        <v>2726024.95</v>
      </c>
      <c r="O61" s="133">
        <v>2779129.3321428574</v>
      </c>
      <c r="P61" s="148">
        <v>2832233.562299625</v>
      </c>
      <c r="Q61" s="149">
        <v>0.5</v>
      </c>
      <c r="R61" s="150">
        <v>0.5</v>
      </c>
      <c r="S61" s="151">
        <v>0.5</v>
      </c>
      <c r="T61" s="132">
        <v>-10634904.700956</v>
      </c>
      <c r="U61" s="124">
        <v>-10842078.169156441</v>
      </c>
      <c r="V61" s="134">
        <v>-11049251.637357</v>
      </c>
      <c r="W61" s="152">
        <v>1387571</v>
      </c>
      <c r="X61" s="153" t="s">
        <v>821</v>
      </c>
      <c r="Y61" s="154" t="s">
        <v>821</v>
      </c>
      <c r="Z61" s="147">
        <v>13294728</v>
      </c>
      <c r="AA61" s="124">
        <v>12883758</v>
      </c>
      <c r="AB61" s="125">
        <v>13746753</v>
      </c>
      <c r="AC61" s="147">
        <v>503351.80000000005</v>
      </c>
      <c r="AD61" s="124">
        <v>541827.80000000005</v>
      </c>
      <c r="AE61" s="134">
        <v>571747.6</v>
      </c>
      <c r="AF61" s="147"/>
      <c r="AG61" s="124">
        <v>15750</v>
      </c>
      <c r="AH61" s="134">
        <v>17336.2</v>
      </c>
      <c r="AI61" s="147">
        <v>0</v>
      </c>
      <c r="AJ61" s="124">
        <v>0</v>
      </c>
      <c r="AK61" s="148">
        <v>0</v>
      </c>
      <c r="AL61" s="147"/>
      <c r="AM61" s="124">
        <v>0</v>
      </c>
      <c r="AN61" s="155">
        <v>0</v>
      </c>
      <c r="AO61" s="147">
        <v>0</v>
      </c>
      <c r="AP61" s="124">
        <v>0</v>
      </c>
      <c r="AQ61" s="125">
        <v>0</v>
      </c>
      <c r="AR61" s="147">
        <v>0</v>
      </c>
      <c r="AS61" s="124">
        <v>0</v>
      </c>
      <c r="AT61" s="134">
        <v>0</v>
      </c>
      <c r="AU61" s="147"/>
      <c r="AV61" s="124">
        <v>0</v>
      </c>
      <c r="AW61" s="134">
        <v>0</v>
      </c>
      <c r="AX61" s="147"/>
      <c r="AY61" s="124">
        <v>0</v>
      </c>
      <c r="AZ61" s="134">
        <v>12463.2</v>
      </c>
      <c r="BA61" s="147"/>
      <c r="BB61" s="124"/>
      <c r="BC61" s="148">
        <v>0</v>
      </c>
      <c r="BD61" s="147"/>
      <c r="BE61" s="124">
        <v>206784</v>
      </c>
      <c r="BF61" s="155">
        <v>287082.8</v>
      </c>
      <c r="BG61" s="147"/>
      <c r="BH61" s="124"/>
      <c r="BI61" s="125">
        <v>3943.6000000000004</v>
      </c>
      <c r="BJ61" s="147">
        <v>0</v>
      </c>
      <c r="BK61" s="124">
        <v>0</v>
      </c>
      <c r="BL61" s="134">
        <v>0</v>
      </c>
      <c r="BM61" s="147"/>
      <c r="BN61" s="124">
        <v>0</v>
      </c>
      <c r="BO61" s="155">
        <v>0</v>
      </c>
      <c r="BP61" s="147"/>
      <c r="BQ61" s="124"/>
      <c r="BR61" s="125">
        <v>4099.2</v>
      </c>
      <c r="BS61" s="156">
        <f t="shared" si="9"/>
        <v>3163175.0990440007</v>
      </c>
      <c r="BT61" s="157">
        <f t="shared" si="10"/>
        <v>2806041.6308435593</v>
      </c>
      <c r="BU61" s="158">
        <f t="shared" si="11"/>
        <v>3594173.9626429975</v>
      </c>
      <c r="BV61" s="159">
        <f t="shared" si="0"/>
        <v>1.073334624694356</v>
      </c>
      <c r="BW61" s="160">
        <f t="shared" si="1"/>
        <v>0.93395743714055768</v>
      </c>
      <c r="BX61" s="161">
        <f t="shared" si="2"/>
        <v>1.1738477220591099</v>
      </c>
      <c r="BY61" s="29">
        <f t="shared" si="3"/>
        <v>0</v>
      </c>
      <c r="BZ61" s="59">
        <f t="shared" si="4"/>
        <v>0</v>
      </c>
      <c r="CA61" s="60">
        <f t="shared" si="5"/>
        <v>0</v>
      </c>
      <c r="CB61" s="29">
        <f t="shared" si="12"/>
        <v>0</v>
      </c>
      <c r="CC61" s="59">
        <f t="shared" si="13"/>
        <v>0</v>
      </c>
      <c r="CD61" s="60">
        <f t="shared" si="14"/>
        <v>0</v>
      </c>
      <c r="CE61" s="29">
        <f t="shared" si="6"/>
        <v>108061</v>
      </c>
      <c r="CF61" s="59">
        <f t="shared" si="7"/>
        <v>0</v>
      </c>
      <c r="CG61" s="60">
        <f t="shared" si="8"/>
        <v>266150</v>
      </c>
      <c r="CJ61" s="121"/>
    </row>
    <row r="62" spans="1:88" x14ac:dyDescent="0.2">
      <c r="A62" s="146" t="s">
        <v>644</v>
      </c>
      <c r="B62" s="47" t="s">
        <v>777</v>
      </c>
      <c r="C62" s="4" t="s">
        <v>643</v>
      </c>
      <c r="D62" s="5" t="s">
        <v>690</v>
      </c>
      <c r="E62" s="4" t="s">
        <v>653</v>
      </c>
      <c r="F62" s="5"/>
      <c r="G62" s="8" t="s">
        <v>802</v>
      </c>
      <c r="H62" s="38" t="s">
        <v>825</v>
      </c>
      <c r="I62" s="31">
        <v>0</v>
      </c>
      <c r="J62" s="64">
        <v>0.4</v>
      </c>
      <c r="K62" s="123">
        <v>1967227</v>
      </c>
      <c r="L62" s="124">
        <v>2005549.603896104</v>
      </c>
      <c r="M62" s="125">
        <v>2043872.609338</v>
      </c>
      <c r="N62" s="147">
        <v>1819684.9750000001</v>
      </c>
      <c r="O62" s="133">
        <v>1855133.3836038962</v>
      </c>
      <c r="P62" s="148">
        <v>1890582.16363765</v>
      </c>
      <c r="Q62" s="149">
        <v>0.5</v>
      </c>
      <c r="R62" s="150">
        <v>0.5</v>
      </c>
      <c r="S62" s="151">
        <v>0.5</v>
      </c>
      <c r="T62" s="132">
        <v>-14727414.856465003</v>
      </c>
      <c r="U62" s="124">
        <v>-15014312.548474059</v>
      </c>
      <c r="V62" s="134">
        <v>-15301210.240483001</v>
      </c>
      <c r="W62" s="152">
        <v>1858516</v>
      </c>
      <c r="X62" s="153" t="s">
        <v>821</v>
      </c>
      <c r="Y62" s="154" t="s">
        <v>821</v>
      </c>
      <c r="Z62" s="147">
        <v>16380909</v>
      </c>
      <c r="AA62" s="124">
        <v>16640151</v>
      </c>
      <c r="AB62" s="125">
        <v>17219298</v>
      </c>
      <c r="AC62" s="147">
        <v>559865.20000000007</v>
      </c>
      <c r="AD62" s="124">
        <v>621234.20000000007</v>
      </c>
      <c r="AE62" s="134">
        <v>655359</v>
      </c>
      <c r="AF62" s="147"/>
      <c r="AG62" s="124">
        <v>23328.400000000001</v>
      </c>
      <c r="AH62" s="134">
        <v>14119</v>
      </c>
      <c r="AI62" s="147">
        <v>0</v>
      </c>
      <c r="AJ62" s="124">
        <v>0</v>
      </c>
      <c r="AK62" s="148">
        <v>0</v>
      </c>
      <c r="AL62" s="147"/>
      <c r="AM62" s="124">
        <v>0</v>
      </c>
      <c r="AN62" s="155">
        <v>0</v>
      </c>
      <c r="AO62" s="147">
        <v>0</v>
      </c>
      <c r="AP62" s="124">
        <v>0</v>
      </c>
      <c r="AQ62" s="125">
        <v>0</v>
      </c>
      <c r="AR62" s="147">
        <v>0</v>
      </c>
      <c r="AS62" s="124">
        <v>0</v>
      </c>
      <c r="AT62" s="134">
        <v>0</v>
      </c>
      <c r="AU62" s="147"/>
      <c r="AV62" s="124">
        <v>0</v>
      </c>
      <c r="AW62" s="134">
        <v>0</v>
      </c>
      <c r="AX62" s="147"/>
      <c r="AY62" s="124">
        <v>430.8</v>
      </c>
      <c r="AZ62" s="134">
        <v>3110.4</v>
      </c>
      <c r="BA62" s="147"/>
      <c r="BB62" s="124"/>
      <c r="BC62" s="148">
        <v>0</v>
      </c>
      <c r="BD62" s="147"/>
      <c r="BE62" s="124">
        <v>215613.2</v>
      </c>
      <c r="BF62" s="155">
        <v>312830.40000000002</v>
      </c>
      <c r="BG62" s="147"/>
      <c r="BH62" s="124"/>
      <c r="BI62" s="125">
        <v>5102</v>
      </c>
      <c r="BJ62" s="147">
        <v>0</v>
      </c>
      <c r="BK62" s="124">
        <v>425.20000000000005</v>
      </c>
      <c r="BL62" s="134">
        <v>0</v>
      </c>
      <c r="BM62" s="147"/>
      <c r="BN62" s="124">
        <v>7198</v>
      </c>
      <c r="BO62" s="155">
        <v>0</v>
      </c>
      <c r="BP62" s="147"/>
      <c r="BQ62" s="124"/>
      <c r="BR62" s="125">
        <v>1409.2</v>
      </c>
      <c r="BS62" s="156">
        <f t="shared" si="9"/>
        <v>2213359.3435349967</v>
      </c>
      <c r="BT62" s="157">
        <f t="shared" si="10"/>
        <v>2494068.2515259385</v>
      </c>
      <c r="BU62" s="158">
        <f t="shared" si="11"/>
        <v>2910017.7595169954</v>
      </c>
      <c r="BV62" s="159">
        <f t="shared" si="0"/>
        <v>1.1251163915170932</v>
      </c>
      <c r="BW62" s="160">
        <f t="shared" si="1"/>
        <v>1.2435834280442668</v>
      </c>
      <c r="BX62" s="161">
        <f t="shared" si="2"/>
        <v>1.4237764850029158</v>
      </c>
      <c r="BY62" s="29">
        <f t="shared" si="3"/>
        <v>0</v>
      </c>
      <c r="BZ62" s="59">
        <f t="shared" si="4"/>
        <v>0</v>
      </c>
      <c r="CA62" s="60">
        <f t="shared" si="5"/>
        <v>0</v>
      </c>
      <c r="CB62" s="29">
        <f t="shared" si="12"/>
        <v>0</v>
      </c>
      <c r="CC62" s="59">
        <f t="shared" si="13"/>
        <v>0</v>
      </c>
      <c r="CD62" s="60">
        <f t="shared" si="14"/>
        <v>0</v>
      </c>
      <c r="CE62" s="29">
        <f t="shared" si="6"/>
        <v>123066</v>
      </c>
      <c r="CF62" s="59">
        <f t="shared" si="7"/>
        <v>244259</v>
      </c>
      <c r="CG62" s="60">
        <f t="shared" si="8"/>
        <v>433073</v>
      </c>
      <c r="CJ62" s="121"/>
    </row>
    <row r="63" spans="1:88" x14ac:dyDescent="0.2">
      <c r="A63" s="146" t="s">
        <v>646</v>
      </c>
      <c r="B63" s="47" t="s">
        <v>777</v>
      </c>
      <c r="C63" s="4" t="s">
        <v>645</v>
      </c>
      <c r="D63" s="5" t="s">
        <v>698</v>
      </c>
      <c r="E63" s="4" t="s">
        <v>699</v>
      </c>
      <c r="F63" s="5"/>
      <c r="G63" s="8" t="s">
        <v>802</v>
      </c>
      <c r="H63" s="40"/>
      <c r="I63" s="31">
        <v>0</v>
      </c>
      <c r="J63" s="64">
        <v>0.4</v>
      </c>
      <c r="K63" s="123">
        <v>1304439</v>
      </c>
      <c r="L63" s="124">
        <v>1329850.1493506492</v>
      </c>
      <c r="M63" s="125">
        <v>1355261.4049209999</v>
      </c>
      <c r="N63" s="147">
        <v>1206606.075</v>
      </c>
      <c r="O63" s="133">
        <v>1230111.3881493506</v>
      </c>
      <c r="P63" s="148">
        <v>1253616.7995519249</v>
      </c>
      <c r="Q63" s="149">
        <v>0.5</v>
      </c>
      <c r="R63" s="150">
        <v>0.5</v>
      </c>
      <c r="S63" s="151">
        <v>0.5</v>
      </c>
      <c r="T63" s="132">
        <v>-6603239.5143170003</v>
      </c>
      <c r="U63" s="124">
        <v>-6731874.050310188</v>
      </c>
      <c r="V63" s="134">
        <v>-6860508.5863030003</v>
      </c>
      <c r="W63" s="152">
        <v>1070721</v>
      </c>
      <c r="X63" s="153" t="s">
        <v>821</v>
      </c>
      <c r="Y63" s="154" t="s">
        <v>821</v>
      </c>
      <c r="Z63" s="147">
        <v>7496264</v>
      </c>
      <c r="AA63" s="124">
        <v>7818216</v>
      </c>
      <c r="AB63" s="125">
        <v>7700345</v>
      </c>
      <c r="AC63" s="147">
        <v>267631.96000000002</v>
      </c>
      <c r="AD63" s="124">
        <v>287905.60000000003</v>
      </c>
      <c r="AE63" s="134">
        <v>307038.2</v>
      </c>
      <c r="AF63" s="147"/>
      <c r="AG63" s="124">
        <v>11957.6</v>
      </c>
      <c r="AH63" s="134">
        <v>0</v>
      </c>
      <c r="AI63" s="147">
        <v>0</v>
      </c>
      <c r="AJ63" s="124">
        <v>0</v>
      </c>
      <c r="AK63" s="148">
        <v>0</v>
      </c>
      <c r="AL63" s="147"/>
      <c r="AM63" s="124">
        <v>0</v>
      </c>
      <c r="AN63" s="155">
        <v>0</v>
      </c>
      <c r="AO63" s="147">
        <v>0</v>
      </c>
      <c r="AP63" s="124">
        <v>0</v>
      </c>
      <c r="AQ63" s="125">
        <v>0</v>
      </c>
      <c r="AR63" s="147">
        <v>0</v>
      </c>
      <c r="AS63" s="124">
        <v>0</v>
      </c>
      <c r="AT63" s="134">
        <v>0</v>
      </c>
      <c r="AU63" s="147"/>
      <c r="AV63" s="124">
        <v>0</v>
      </c>
      <c r="AW63" s="134">
        <v>0</v>
      </c>
      <c r="AX63" s="147"/>
      <c r="AY63" s="124">
        <v>0</v>
      </c>
      <c r="AZ63" s="134">
        <v>1500</v>
      </c>
      <c r="BA63" s="147"/>
      <c r="BB63" s="124"/>
      <c r="BC63" s="148">
        <v>0</v>
      </c>
      <c r="BD63" s="147"/>
      <c r="BE63" s="124">
        <v>147634</v>
      </c>
      <c r="BF63" s="155">
        <v>210264</v>
      </c>
      <c r="BG63" s="147"/>
      <c r="BH63" s="124"/>
      <c r="BI63" s="125">
        <v>4512.4000000000005</v>
      </c>
      <c r="BJ63" s="147">
        <v>9812.768</v>
      </c>
      <c r="BK63" s="124">
        <v>10774.800000000001</v>
      </c>
      <c r="BL63" s="134">
        <v>0</v>
      </c>
      <c r="BM63" s="147"/>
      <c r="BN63" s="124">
        <v>9812.8000000000011</v>
      </c>
      <c r="BO63" s="155">
        <v>-247.20000000000002</v>
      </c>
      <c r="BP63" s="147"/>
      <c r="BQ63" s="124"/>
      <c r="BR63" s="125">
        <v>773.2</v>
      </c>
      <c r="BS63" s="156">
        <f t="shared" si="9"/>
        <v>1170469.2136829998</v>
      </c>
      <c r="BT63" s="157">
        <f t="shared" si="10"/>
        <v>1554426.7496898109</v>
      </c>
      <c r="BU63" s="158">
        <f t="shared" si="11"/>
        <v>1363677.0136970002</v>
      </c>
      <c r="BV63" s="159">
        <f t="shared" si="0"/>
        <v>0.89729700942934076</v>
      </c>
      <c r="BW63" s="160">
        <f t="shared" si="1"/>
        <v>1.1688736136540046</v>
      </c>
      <c r="BX63" s="161">
        <f t="shared" si="2"/>
        <v>1.0062095834393594</v>
      </c>
      <c r="BY63" s="29">
        <f t="shared" si="3"/>
        <v>36136.861317000119</v>
      </c>
      <c r="BZ63" s="59">
        <f t="shared" si="4"/>
        <v>0</v>
      </c>
      <c r="CA63" s="60">
        <f t="shared" si="5"/>
        <v>0</v>
      </c>
      <c r="CB63" s="29">
        <f t="shared" si="12"/>
        <v>36137</v>
      </c>
      <c r="CC63" s="59">
        <f t="shared" si="13"/>
        <v>0</v>
      </c>
      <c r="CD63" s="60">
        <f t="shared" si="14"/>
        <v>0</v>
      </c>
      <c r="CE63" s="29">
        <f t="shared" si="6"/>
        <v>0</v>
      </c>
      <c r="CF63" s="59">
        <f t="shared" si="7"/>
        <v>112288</v>
      </c>
      <c r="CG63" s="60">
        <f t="shared" si="8"/>
        <v>4208</v>
      </c>
      <c r="CJ63" s="121"/>
    </row>
    <row r="64" spans="1:88" x14ac:dyDescent="0.2">
      <c r="A64" s="146" t="s">
        <v>648</v>
      </c>
      <c r="B64" s="47" t="s">
        <v>777</v>
      </c>
      <c r="C64" s="4" t="s">
        <v>647</v>
      </c>
      <c r="D64" s="5" t="s">
        <v>723</v>
      </c>
      <c r="E64" s="4" t="s">
        <v>712</v>
      </c>
      <c r="F64" s="5"/>
      <c r="G64" s="8" t="s">
        <v>802</v>
      </c>
      <c r="H64" s="40"/>
      <c r="I64" s="31">
        <v>0</v>
      </c>
      <c r="J64" s="64">
        <v>0.4</v>
      </c>
      <c r="K64" s="123">
        <v>2569254</v>
      </c>
      <c r="L64" s="124">
        <v>2619304.4025974027</v>
      </c>
      <c r="M64" s="125">
        <v>2669355.1153429998</v>
      </c>
      <c r="N64" s="147">
        <v>2376559.9500000002</v>
      </c>
      <c r="O64" s="133">
        <v>2422856.5724025974</v>
      </c>
      <c r="P64" s="148">
        <v>2469153.481692275</v>
      </c>
      <c r="Q64" s="149">
        <v>0.5</v>
      </c>
      <c r="R64" s="150">
        <v>0.5</v>
      </c>
      <c r="S64" s="151">
        <v>0.5</v>
      </c>
      <c r="T64" s="132">
        <v>-7499540.8479470005</v>
      </c>
      <c r="U64" s="124">
        <v>-7645635.7995303832</v>
      </c>
      <c r="V64" s="134">
        <v>-7791730.7511139996</v>
      </c>
      <c r="W64" s="152">
        <v>900000</v>
      </c>
      <c r="X64" s="153" t="s">
        <v>821</v>
      </c>
      <c r="Y64" s="154" t="s">
        <v>821</v>
      </c>
      <c r="Z64" s="147">
        <v>9902670</v>
      </c>
      <c r="AA64" s="124">
        <v>10996539</v>
      </c>
      <c r="AB64" s="125">
        <v>10507615</v>
      </c>
      <c r="AC64" s="147">
        <v>447208</v>
      </c>
      <c r="AD64" s="124">
        <v>487842.4</v>
      </c>
      <c r="AE64" s="134">
        <v>508822</v>
      </c>
      <c r="AF64" s="147"/>
      <c r="AG64" s="124">
        <v>9415.4</v>
      </c>
      <c r="AH64" s="134">
        <v>10221</v>
      </c>
      <c r="AI64" s="147">
        <v>0</v>
      </c>
      <c r="AJ64" s="124">
        <v>0</v>
      </c>
      <c r="AK64" s="148">
        <v>0</v>
      </c>
      <c r="AL64" s="147"/>
      <c r="AM64" s="124">
        <v>0</v>
      </c>
      <c r="AN64" s="155">
        <v>0</v>
      </c>
      <c r="AO64" s="147">
        <v>0</v>
      </c>
      <c r="AP64" s="124">
        <v>0</v>
      </c>
      <c r="AQ64" s="125">
        <v>0</v>
      </c>
      <c r="AR64" s="147">
        <v>0</v>
      </c>
      <c r="AS64" s="124">
        <v>0</v>
      </c>
      <c r="AT64" s="134">
        <v>0</v>
      </c>
      <c r="AU64" s="147"/>
      <c r="AV64" s="124">
        <v>0</v>
      </c>
      <c r="AW64" s="134">
        <v>0</v>
      </c>
      <c r="AX64" s="147"/>
      <c r="AY64" s="124">
        <v>2183.2000000000003</v>
      </c>
      <c r="AZ64" s="134">
        <v>3968.8</v>
      </c>
      <c r="BA64" s="147"/>
      <c r="BB64" s="124"/>
      <c r="BC64" s="148">
        <v>-78.400000000000006</v>
      </c>
      <c r="BD64" s="147"/>
      <c r="BE64" s="124">
        <v>104041.20000000001</v>
      </c>
      <c r="BF64" s="155">
        <v>165125.6</v>
      </c>
      <c r="BG64" s="147"/>
      <c r="BH64" s="124"/>
      <c r="BI64" s="125">
        <v>11952</v>
      </c>
      <c r="BJ64" s="147">
        <v>0</v>
      </c>
      <c r="BK64" s="124">
        <v>0</v>
      </c>
      <c r="BL64" s="134">
        <v>7048.4000000000005</v>
      </c>
      <c r="BM64" s="147"/>
      <c r="BN64" s="124">
        <v>0</v>
      </c>
      <c r="BO64" s="155">
        <v>0</v>
      </c>
      <c r="BP64" s="147"/>
      <c r="BQ64" s="124"/>
      <c r="BR64" s="125">
        <v>6544</v>
      </c>
      <c r="BS64" s="156">
        <f t="shared" si="9"/>
        <v>2850337.1520529995</v>
      </c>
      <c r="BT64" s="157">
        <f t="shared" si="10"/>
        <v>3954385.4004696161</v>
      </c>
      <c r="BU64" s="158">
        <f t="shared" si="11"/>
        <v>3429487.6488860007</v>
      </c>
      <c r="BV64" s="159">
        <f t="shared" si="0"/>
        <v>1.109402632847122</v>
      </c>
      <c r="BW64" s="160">
        <f t="shared" si="1"/>
        <v>1.5097082250342098</v>
      </c>
      <c r="BX64" s="161">
        <f t="shared" si="2"/>
        <v>1.2847626114539381</v>
      </c>
      <c r="BY64" s="29">
        <f t="shared" si="3"/>
        <v>0</v>
      </c>
      <c r="BZ64" s="59">
        <f t="shared" si="4"/>
        <v>0</v>
      </c>
      <c r="CA64" s="60">
        <f t="shared" si="5"/>
        <v>0</v>
      </c>
      <c r="CB64" s="29">
        <f t="shared" si="12"/>
        <v>0</v>
      </c>
      <c r="CC64" s="59">
        <f t="shared" si="13"/>
        <v>0</v>
      </c>
      <c r="CD64" s="60">
        <f t="shared" si="14"/>
        <v>0</v>
      </c>
      <c r="CE64" s="29">
        <f t="shared" si="6"/>
        <v>140542</v>
      </c>
      <c r="CF64" s="59">
        <f t="shared" si="7"/>
        <v>667540</v>
      </c>
      <c r="CG64" s="60">
        <f t="shared" si="8"/>
        <v>380066</v>
      </c>
      <c r="CJ64" s="121"/>
    </row>
    <row r="65" spans="1:88" x14ac:dyDescent="0.2">
      <c r="A65" s="146" t="s">
        <v>650</v>
      </c>
      <c r="B65" s="47" t="s">
        <v>777</v>
      </c>
      <c r="C65" s="4" t="s">
        <v>649</v>
      </c>
      <c r="D65" s="5" t="s">
        <v>731</v>
      </c>
      <c r="E65" s="4" t="s">
        <v>715</v>
      </c>
      <c r="F65" s="5"/>
      <c r="G65" s="8" t="s">
        <v>802</v>
      </c>
      <c r="H65" s="40"/>
      <c r="I65" s="31">
        <v>0</v>
      </c>
      <c r="J65" s="64">
        <v>0.4</v>
      </c>
      <c r="K65" s="123">
        <v>869628</v>
      </c>
      <c r="L65" s="124">
        <v>886568.80519480503</v>
      </c>
      <c r="M65" s="125">
        <v>903510.04722299997</v>
      </c>
      <c r="N65" s="147">
        <v>804405.9</v>
      </c>
      <c r="O65" s="133">
        <v>820076.14480519469</v>
      </c>
      <c r="P65" s="148">
        <v>835746.79368127498</v>
      </c>
      <c r="Q65" s="149">
        <v>0.5</v>
      </c>
      <c r="R65" s="150">
        <v>0.5</v>
      </c>
      <c r="S65" s="151">
        <v>0.5</v>
      </c>
      <c r="T65" s="132">
        <v>-6042128.3974950006</v>
      </c>
      <c r="U65" s="124">
        <v>-6159832.197446201</v>
      </c>
      <c r="V65" s="134">
        <v>-6277535.9973980002</v>
      </c>
      <c r="W65" s="152">
        <v>636220</v>
      </c>
      <c r="X65" s="153" t="s">
        <v>821</v>
      </c>
      <c r="Y65" s="154" t="s">
        <v>821</v>
      </c>
      <c r="Z65" s="147">
        <v>6357316</v>
      </c>
      <c r="AA65" s="124">
        <v>7121029</v>
      </c>
      <c r="AB65" s="125">
        <v>7017504</v>
      </c>
      <c r="AC65" s="147">
        <v>220655.2</v>
      </c>
      <c r="AD65" s="124">
        <v>238361.2</v>
      </c>
      <c r="AE65" s="134">
        <v>251428.40000000002</v>
      </c>
      <c r="AF65" s="147"/>
      <c r="AG65" s="124">
        <v>0</v>
      </c>
      <c r="AH65" s="134">
        <v>8101.6</v>
      </c>
      <c r="AI65" s="147">
        <v>0</v>
      </c>
      <c r="AJ65" s="124">
        <v>0</v>
      </c>
      <c r="AK65" s="148">
        <v>0</v>
      </c>
      <c r="AL65" s="147"/>
      <c r="AM65" s="124">
        <v>0</v>
      </c>
      <c r="AN65" s="155">
        <v>0</v>
      </c>
      <c r="AO65" s="147">
        <v>0</v>
      </c>
      <c r="AP65" s="124">
        <v>0</v>
      </c>
      <c r="AQ65" s="125">
        <v>0</v>
      </c>
      <c r="AR65" s="147">
        <v>0</v>
      </c>
      <c r="AS65" s="124">
        <v>0</v>
      </c>
      <c r="AT65" s="134">
        <v>8281.2000000000007</v>
      </c>
      <c r="AU65" s="147"/>
      <c r="AV65" s="124">
        <v>0</v>
      </c>
      <c r="AW65" s="134">
        <v>993.2</v>
      </c>
      <c r="AX65" s="147"/>
      <c r="AY65" s="124">
        <v>0</v>
      </c>
      <c r="AZ65" s="134">
        <v>0</v>
      </c>
      <c r="BA65" s="147"/>
      <c r="BB65" s="124"/>
      <c r="BC65" s="148">
        <v>0</v>
      </c>
      <c r="BD65" s="147"/>
      <c r="BE65" s="124">
        <v>105448</v>
      </c>
      <c r="BF65" s="155">
        <v>143245.6</v>
      </c>
      <c r="BG65" s="147"/>
      <c r="BH65" s="124"/>
      <c r="BI65" s="125">
        <v>-55.2</v>
      </c>
      <c r="BJ65" s="147">
        <v>0</v>
      </c>
      <c r="BK65" s="124">
        <v>1246</v>
      </c>
      <c r="BL65" s="134">
        <v>0</v>
      </c>
      <c r="BM65" s="147"/>
      <c r="BN65" s="124">
        <v>6636</v>
      </c>
      <c r="BO65" s="155">
        <v>0</v>
      </c>
      <c r="BP65" s="147"/>
      <c r="BQ65" s="124"/>
      <c r="BR65" s="125">
        <v>3550</v>
      </c>
      <c r="BS65" s="156">
        <f t="shared" si="9"/>
        <v>535842.80250499956</v>
      </c>
      <c r="BT65" s="157">
        <f t="shared" si="10"/>
        <v>1312888.0025537992</v>
      </c>
      <c r="BU65" s="158">
        <f t="shared" si="11"/>
        <v>1155512.8026019996</v>
      </c>
      <c r="BV65" s="159">
        <f t="shared" si="0"/>
        <v>0.61617473506487785</v>
      </c>
      <c r="BW65" s="160">
        <f t="shared" si="1"/>
        <v>1.4808641978614614</v>
      </c>
      <c r="BX65" s="161">
        <f t="shared" si="2"/>
        <v>1.2789152773160049</v>
      </c>
      <c r="BY65" s="29">
        <f t="shared" si="3"/>
        <v>268563.09749500046</v>
      </c>
      <c r="BZ65" s="59">
        <f t="shared" si="4"/>
        <v>0</v>
      </c>
      <c r="CA65" s="60">
        <f t="shared" si="5"/>
        <v>0</v>
      </c>
      <c r="CB65" s="29">
        <f t="shared" si="12"/>
        <v>268563</v>
      </c>
      <c r="CC65" s="59">
        <f t="shared" si="13"/>
        <v>0</v>
      </c>
      <c r="CD65" s="60">
        <f t="shared" si="14"/>
        <v>0</v>
      </c>
      <c r="CE65" s="29">
        <f t="shared" si="6"/>
        <v>0</v>
      </c>
      <c r="CF65" s="59">
        <f t="shared" si="7"/>
        <v>213160</v>
      </c>
      <c r="CG65" s="60">
        <f t="shared" si="8"/>
        <v>126001</v>
      </c>
      <c r="CJ65" s="121"/>
    </row>
    <row r="66" spans="1:88" x14ac:dyDescent="0.2">
      <c r="A66" s="146" t="s">
        <v>0</v>
      </c>
      <c r="B66" s="47" t="s">
        <v>781</v>
      </c>
      <c r="C66" s="4" t="s">
        <v>651</v>
      </c>
      <c r="D66" s="5" t="s">
        <v>701</v>
      </c>
      <c r="E66" s="4" t="s">
        <v>653</v>
      </c>
      <c r="F66" s="5"/>
      <c r="G66" s="8" t="s">
        <v>802</v>
      </c>
      <c r="H66" s="40"/>
      <c r="I66" s="31">
        <v>0</v>
      </c>
      <c r="J66" s="64">
        <v>0.3</v>
      </c>
      <c r="K66" s="123">
        <v>14565989</v>
      </c>
      <c r="L66" s="124">
        <v>14849742.032467531</v>
      </c>
      <c r="M66" s="125">
        <v>15133495.02751</v>
      </c>
      <c r="N66" s="147">
        <v>13473539.825000001</v>
      </c>
      <c r="O66" s="133">
        <v>13736011.380032467</v>
      </c>
      <c r="P66" s="148">
        <v>13998482.90044675</v>
      </c>
      <c r="Q66" s="149">
        <v>0.5</v>
      </c>
      <c r="R66" s="150">
        <v>0.5</v>
      </c>
      <c r="S66" s="151">
        <v>0.5</v>
      </c>
      <c r="T66" s="132">
        <v>-200333307.07016599</v>
      </c>
      <c r="U66" s="124">
        <v>-204235903.96114323</v>
      </c>
      <c r="V66" s="134">
        <v>-208138500.852121</v>
      </c>
      <c r="W66" s="152">
        <v>80741101</v>
      </c>
      <c r="X66" s="153" t="s">
        <v>821</v>
      </c>
      <c r="Y66" s="154" t="s">
        <v>821</v>
      </c>
      <c r="Z66" s="147">
        <v>199501871</v>
      </c>
      <c r="AA66" s="124">
        <v>227865008</v>
      </c>
      <c r="AB66" s="125">
        <v>254377260</v>
      </c>
      <c r="AC66" s="147">
        <v>55261.95</v>
      </c>
      <c r="AD66" s="124">
        <v>64169.399999999994</v>
      </c>
      <c r="AE66" s="134">
        <v>65486.549999999996</v>
      </c>
      <c r="AF66" s="147"/>
      <c r="AG66" s="124">
        <v>0</v>
      </c>
      <c r="AH66" s="134">
        <v>4198.5</v>
      </c>
      <c r="AI66" s="147">
        <v>0</v>
      </c>
      <c r="AJ66" s="124">
        <v>0</v>
      </c>
      <c r="AK66" s="148">
        <v>0</v>
      </c>
      <c r="AL66" s="147"/>
      <c r="AM66" s="124">
        <v>0</v>
      </c>
      <c r="AN66" s="155">
        <v>0</v>
      </c>
      <c r="AO66" s="147">
        <v>0</v>
      </c>
      <c r="AP66" s="124">
        <v>0</v>
      </c>
      <c r="AQ66" s="125">
        <v>0</v>
      </c>
      <c r="AR66" s="147">
        <v>0</v>
      </c>
      <c r="AS66" s="124">
        <v>0</v>
      </c>
      <c r="AT66" s="134">
        <v>48360.299999999996</v>
      </c>
      <c r="AU66" s="147"/>
      <c r="AV66" s="124">
        <v>0</v>
      </c>
      <c r="AW66" s="134">
        <v>6498.3</v>
      </c>
      <c r="AX66" s="147"/>
      <c r="AY66" s="124">
        <v>5271.9</v>
      </c>
      <c r="AZ66" s="134">
        <v>26838</v>
      </c>
      <c r="BA66" s="147"/>
      <c r="BB66" s="124"/>
      <c r="BC66" s="148">
        <v>3975.2999999999997</v>
      </c>
      <c r="BD66" s="147"/>
      <c r="BE66" s="124">
        <v>112372.8</v>
      </c>
      <c r="BF66" s="155">
        <v>196904.69999999998</v>
      </c>
      <c r="BG66" s="147"/>
      <c r="BH66" s="124"/>
      <c r="BI66" s="125">
        <v>23539.8</v>
      </c>
      <c r="BJ66" s="147">
        <v>0</v>
      </c>
      <c r="BK66" s="124">
        <v>0</v>
      </c>
      <c r="BL66" s="134">
        <v>0</v>
      </c>
      <c r="BM66" s="147"/>
      <c r="BN66" s="124">
        <v>0</v>
      </c>
      <c r="BO66" s="155">
        <v>0</v>
      </c>
      <c r="BP66" s="147"/>
      <c r="BQ66" s="124"/>
      <c r="BR66" s="125">
        <v>3966.6</v>
      </c>
      <c r="BS66" s="156">
        <f t="shared" si="9"/>
        <v>-776174.1201660037</v>
      </c>
      <c r="BT66" s="157">
        <f t="shared" si="10"/>
        <v>23810918.138856798</v>
      </c>
      <c r="BU66" s="158">
        <f t="shared" si="11"/>
        <v>46618527.197879046</v>
      </c>
      <c r="BV66" s="159">
        <f t="shared" si="0"/>
        <v>-5.3286743534270396E-2</v>
      </c>
      <c r="BW66" s="160">
        <f t="shared" si="1"/>
        <v>1.6034566854290477</v>
      </c>
      <c r="BX66" s="161">
        <f t="shared" si="2"/>
        <v>3.0804865044812755</v>
      </c>
      <c r="BY66" s="29">
        <f t="shared" si="3"/>
        <v>14249713.945166005</v>
      </c>
      <c r="BZ66" s="59">
        <f t="shared" si="4"/>
        <v>0</v>
      </c>
      <c r="CA66" s="60">
        <f t="shared" si="5"/>
        <v>0</v>
      </c>
      <c r="CB66" s="29">
        <f>ROUND(BY66,0)</f>
        <v>14249714</v>
      </c>
      <c r="CC66" s="59">
        <f t="shared" si="13"/>
        <v>0</v>
      </c>
      <c r="CD66" s="60">
        <f t="shared" si="14"/>
        <v>0</v>
      </c>
      <c r="CE66" s="29">
        <f t="shared" si="6"/>
        <v>0</v>
      </c>
      <c r="CF66" s="59">
        <f t="shared" si="7"/>
        <v>4480588</v>
      </c>
      <c r="CG66" s="60">
        <f t="shared" si="8"/>
        <v>15742516</v>
      </c>
      <c r="CJ66" s="121"/>
    </row>
    <row r="67" spans="1:88" x14ac:dyDescent="0.2">
      <c r="A67" s="146" t="s">
        <v>2</v>
      </c>
      <c r="B67" s="47" t="s">
        <v>777</v>
      </c>
      <c r="C67" s="4" t="s">
        <v>1</v>
      </c>
      <c r="D67" s="5" t="s">
        <v>703</v>
      </c>
      <c r="E67" s="4" t="s">
        <v>704</v>
      </c>
      <c r="F67" s="5"/>
      <c r="G67" s="8" t="s">
        <v>802</v>
      </c>
      <c r="H67" s="38" t="s">
        <v>830</v>
      </c>
      <c r="I67" s="31">
        <v>0</v>
      </c>
      <c r="J67" s="64">
        <v>0.4</v>
      </c>
      <c r="K67" s="123">
        <v>3779919</v>
      </c>
      <c r="L67" s="124">
        <v>3853553.7857142854</v>
      </c>
      <c r="M67" s="125">
        <v>3927188.9410000001</v>
      </c>
      <c r="N67" s="147">
        <v>3496425.0750000002</v>
      </c>
      <c r="O67" s="133">
        <v>3564537.2517857142</v>
      </c>
      <c r="P67" s="148">
        <v>3632649.7704250002</v>
      </c>
      <c r="Q67" s="149">
        <v>0.5</v>
      </c>
      <c r="R67" s="150">
        <v>0.5</v>
      </c>
      <c r="S67" s="151">
        <v>0.5</v>
      </c>
      <c r="T67" s="132">
        <v>-19204601.146349002</v>
      </c>
      <c r="U67" s="124">
        <v>-19578716.753096059</v>
      </c>
      <c r="V67" s="134">
        <v>-19952832.359843001</v>
      </c>
      <c r="W67" s="152">
        <v>1236430</v>
      </c>
      <c r="X67" s="153" t="s">
        <v>821</v>
      </c>
      <c r="Y67" s="154" t="s">
        <v>821</v>
      </c>
      <c r="Z67" s="147">
        <v>23283322</v>
      </c>
      <c r="AA67" s="124">
        <v>22472444</v>
      </c>
      <c r="AB67" s="125">
        <v>23954685</v>
      </c>
      <c r="AC67" s="147">
        <v>545069</v>
      </c>
      <c r="AD67" s="124">
        <v>592029.4</v>
      </c>
      <c r="AE67" s="134">
        <v>635168</v>
      </c>
      <c r="AF67" s="147"/>
      <c r="AG67" s="124">
        <v>12189.6</v>
      </c>
      <c r="AH67" s="134">
        <v>26490.800000000003</v>
      </c>
      <c r="AI67" s="147">
        <v>0</v>
      </c>
      <c r="AJ67" s="124">
        <v>0</v>
      </c>
      <c r="AK67" s="148">
        <v>0</v>
      </c>
      <c r="AL67" s="147"/>
      <c r="AM67" s="124">
        <v>0</v>
      </c>
      <c r="AN67" s="155">
        <v>0</v>
      </c>
      <c r="AO67" s="147">
        <v>0</v>
      </c>
      <c r="AP67" s="124">
        <v>0</v>
      </c>
      <c r="AQ67" s="125">
        <v>0</v>
      </c>
      <c r="AR67" s="147">
        <v>0</v>
      </c>
      <c r="AS67" s="124">
        <v>0</v>
      </c>
      <c r="AT67" s="134">
        <v>24237.200000000001</v>
      </c>
      <c r="AU67" s="147"/>
      <c r="AV67" s="124">
        <v>0</v>
      </c>
      <c r="AW67" s="134">
        <v>14902.400000000001</v>
      </c>
      <c r="AX67" s="147"/>
      <c r="AY67" s="124">
        <v>4171.2</v>
      </c>
      <c r="AZ67" s="134">
        <v>12982.800000000001</v>
      </c>
      <c r="BA67" s="147"/>
      <c r="BB67" s="124"/>
      <c r="BC67" s="148">
        <v>2803.2000000000003</v>
      </c>
      <c r="BD67" s="147"/>
      <c r="BE67" s="124">
        <v>305460.40000000002</v>
      </c>
      <c r="BF67" s="155">
        <v>433878</v>
      </c>
      <c r="BG67" s="147"/>
      <c r="BH67" s="124"/>
      <c r="BI67" s="125">
        <v>3026</v>
      </c>
      <c r="BJ67" s="147">
        <v>0</v>
      </c>
      <c r="BK67" s="124">
        <v>0</v>
      </c>
      <c r="BL67" s="134">
        <v>0</v>
      </c>
      <c r="BM67" s="147"/>
      <c r="BN67" s="124">
        <v>0</v>
      </c>
      <c r="BO67" s="155">
        <v>0</v>
      </c>
      <c r="BP67" s="147"/>
      <c r="BQ67" s="124"/>
      <c r="BR67" s="125">
        <v>5716.4000000000005</v>
      </c>
      <c r="BS67" s="156">
        <f t="shared" si="9"/>
        <v>4623789.8536509983</v>
      </c>
      <c r="BT67" s="157">
        <f t="shared" si="10"/>
        <v>3807577.8469039388</v>
      </c>
      <c r="BU67" s="158">
        <f t="shared" si="11"/>
        <v>5161057.4401569963</v>
      </c>
      <c r="BV67" s="159">
        <f t="shared" si="0"/>
        <v>1.2232510415305191</v>
      </c>
      <c r="BW67" s="160">
        <f t="shared" si="1"/>
        <v>0.98806921056070729</v>
      </c>
      <c r="BX67" s="161">
        <f t="shared" si="2"/>
        <v>1.3141861819469296</v>
      </c>
      <c r="BY67" s="29">
        <f t="shared" si="3"/>
        <v>0</v>
      </c>
      <c r="BZ67" s="59">
        <f t="shared" si="4"/>
        <v>0</v>
      </c>
      <c r="CA67" s="60">
        <f t="shared" si="5"/>
        <v>0</v>
      </c>
      <c r="CB67" s="29">
        <f t="shared" si="12"/>
        <v>0</v>
      </c>
      <c r="CC67" s="59">
        <f t="shared" si="13"/>
        <v>0</v>
      </c>
      <c r="CD67" s="60">
        <f t="shared" si="14"/>
        <v>0</v>
      </c>
      <c r="CE67" s="29">
        <f t="shared" si="6"/>
        <v>421935</v>
      </c>
      <c r="CF67" s="59">
        <f t="shared" si="7"/>
        <v>0</v>
      </c>
      <c r="CG67" s="60">
        <f t="shared" si="8"/>
        <v>616934</v>
      </c>
      <c r="CJ67" s="121"/>
    </row>
    <row r="68" spans="1:88" x14ac:dyDescent="0.2">
      <c r="A68" s="146" t="s">
        <v>4</v>
      </c>
      <c r="B68" s="47" t="s">
        <v>777</v>
      </c>
      <c r="C68" s="4" t="s">
        <v>3</v>
      </c>
      <c r="D68" s="5" t="s">
        <v>691</v>
      </c>
      <c r="E68" s="4" t="s">
        <v>653</v>
      </c>
      <c r="F68" s="5"/>
      <c r="G68" s="8" t="s">
        <v>802</v>
      </c>
      <c r="H68" s="40"/>
      <c r="I68" s="31">
        <v>0</v>
      </c>
      <c r="J68" s="64">
        <v>0.4</v>
      </c>
      <c r="K68" s="123">
        <v>2203040</v>
      </c>
      <c r="L68" s="124">
        <v>2245956.3636363638</v>
      </c>
      <c r="M68" s="125">
        <v>2288872.8096690001</v>
      </c>
      <c r="N68" s="147">
        <v>2037812</v>
      </c>
      <c r="O68" s="133">
        <v>2077509.6363636365</v>
      </c>
      <c r="P68" s="148">
        <v>2117207.3489438253</v>
      </c>
      <c r="Q68" s="149">
        <v>0.5</v>
      </c>
      <c r="R68" s="150">
        <v>0.5</v>
      </c>
      <c r="S68" s="151">
        <v>0.5</v>
      </c>
      <c r="T68" s="132">
        <v>-13687861.965774</v>
      </c>
      <c r="U68" s="124">
        <v>-13954508.627444921</v>
      </c>
      <c r="V68" s="134">
        <v>-14221155.289116001</v>
      </c>
      <c r="W68" s="152">
        <v>15773367</v>
      </c>
      <c r="X68" s="153" t="s">
        <v>821</v>
      </c>
      <c r="Y68" s="154" t="s">
        <v>821</v>
      </c>
      <c r="Z68" s="147">
        <v>8069506</v>
      </c>
      <c r="AA68" s="124">
        <v>12787558</v>
      </c>
      <c r="AB68" s="125">
        <v>17749310</v>
      </c>
      <c r="AC68" s="147">
        <v>258455.2</v>
      </c>
      <c r="AD68" s="124">
        <v>269652.40000000002</v>
      </c>
      <c r="AE68" s="134">
        <v>283874.8</v>
      </c>
      <c r="AF68" s="147"/>
      <c r="AG68" s="124">
        <v>5070</v>
      </c>
      <c r="AH68" s="134">
        <v>7448.6</v>
      </c>
      <c r="AI68" s="147">
        <v>0</v>
      </c>
      <c r="AJ68" s="124">
        <v>0</v>
      </c>
      <c r="AK68" s="148">
        <v>0</v>
      </c>
      <c r="AL68" s="147"/>
      <c r="AM68" s="124">
        <v>0</v>
      </c>
      <c r="AN68" s="155">
        <v>0</v>
      </c>
      <c r="AO68" s="147">
        <v>0</v>
      </c>
      <c r="AP68" s="124">
        <v>0</v>
      </c>
      <c r="AQ68" s="125">
        <v>0</v>
      </c>
      <c r="AR68" s="147">
        <v>0</v>
      </c>
      <c r="AS68" s="124">
        <v>0</v>
      </c>
      <c r="AT68" s="134">
        <v>0</v>
      </c>
      <c r="AU68" s="147"/>
      <c r="AV68" s="124">
        <v>0</v>
      </c>
      <c r="AW68" s="134">
        <v>0</v>
      </c>
      <c r="AX68" s="147"/>
      <c r="AY68" s="124">
        <v>0</v>
      </c>
      <c r="AZ68" s="134">
        <v>955.2</v>
      </c>
      <c r="BA68" s="147"/>
      <c r="BB68" s="124"/>
      <c r="BC68" s="148">
        <v>0</v>
      </c>
      <c r="BD68" s="147"/>
      <c r="BE68" s="124">
        <v>98630</v>
      </c>
      <c r="BF68" s="155">
        <v>133146.4</v>
      </c>
      <c r="BG68" s="147"/>
      <c r="BH68" s="124"/>
      <c r="BI68" s="125">
        <v>1265.6000000000001</v>
      </c>
      <c r="BJ68" s="147">
        <v>0</v>
      </c>
      <c r="BK68" s="124">
        <v>0</v>
      </c>
      <c r="BL68" s="134">
        <v>0</v>
      </c>
      <c r="BM68" s="147"/>
      <c r="BN68" s="124">
        <v>0</v>
      </c>
      <c r="BO68" s="155">
        <v>0</v>
      </c>
      <c r="BP68" s="147"/>
      <c r="BQ68" s="124"/>
      <c r="BR68" s="125">
        <v>6408</v>
      </c>
      <c r="BS68" s="156">
        <f t="shared" si="9"/>
        <v>-5359900.7657739995</v>
      </c>
      <c r="BT68" s="157">
        <f t="shared" si="10"/>
        <v>-793598.22744492069</v>
      </c>
      <c r="BU68" s="158">
        <f t="shared" si="11"/>
        <v>3961253.3108840007</v>
      </c>
      <c r="BV68" s="159">
        <f t="shared" si="0"/>
        <v>-2.4329566261956206</v>
      </c>
      <c r="BW68" s="160">
        <f t="shared" si="1"/>
        <v>-0.35334534557030683</v>
      </c>
      <c r="BX68" s="161">
        <f t="shared" si="2"/>
        <v>1.7306568080805014</v>
      </c>
      <c r="BY68" s="29">
        <f t="shared" si="3"/>
        <v>7397712.7657739995</v>
      </c>
      <c r="BZ68" s="59">
        <f t="shared" si="4"/>
        <v>2871107.8638085574</v>
      </c>
      <c r="CA68" s="60">
        <f t="shared" si="5"/>
        <v>0</v>
      </c>
      <c r="CB68" s="29">
        <f t="shared" si="12"/>
        <v>7397713</v>
      </c>
      <c r="CC68" s="59">
        <f t="shared" si="13"/>
        <v>2871108</v>
      </c>
      <c r="CD68" s="60">
        <f t="shared" si="14"/>
        <v>0</v>
      </c>
      <c r="CE68" s="29">
        <f t="shared" si="6"/>
        <v>0</v>
      </c>
      <c r="CF68" s="59">
        <f t="shared" si="7"/>
        <v>0</v>
      </c>
      <c r="CG68" s="60">
        <f t="shared" si="8"/>
        <v>836190</v>
      </c>
      <c r="CJ68" s="121"/>
    </row>
    <row r="69" spans="1:88" x14ac:dyDescent="0.2">
      <c r="A69" s="146" t="s">
        <v>6</v>
      </c>
      <c r="B69" s="47" t="s">
        <v>777</v>
      </c>
      <c r="C69" s="4" t="s">
        <v>5</v>
      </c>
      <c r="D69" s="5" t="s">
        <v>732</v>
      </c>
      <c r="E69" s="4" t="s">
        <v>653</v>
      </c>
      <c r="F69" s="39" t="s">
        <v>790</v>
      </c>
      <c r="G69" s="36" t="s">
        <v>790</v>
      </c>
      <c r="H69" s="38" t="s">
        <v>790</v>
      </c>
      <c r="I69" s="31">
        <v>0</v>
      </c>
      <c r="J69" s="64">
        <v>0.4</v>
      </c>
      <c r="K69" s="123">
        <v>1847219</v>
      </c>
      <c r="L69" s="124">
        <v>1883203.7857142857</v>
      </c>
      <c r="M69" s="125">
        <v>1919188.5717239999</v>
      </c>
      <c r="N69" s="147">
        <v>1708677.5750000002</v>
      </c>
      <c r="O69" s="133">
        <v>1741963.5017857144</v>
      </c>
      <c r="P69" s="148">
        <v>1775249.4288447001</v>
      </c>
      <c r="Q69" s="149">
        <v>0.5</v>
      </c>
      <c r="R69" s="150">
        <v>0.5</v>
      </c>
      <c r="S69" s="151">
        <v>0.5</v>
      </c>
      <c r="T69" s="132">
        <v>-10095526.916257998</v>
      </c>
      <c r="U69" s="124">
        <v>-10292193.025016271</v>
      </c>
      <c r="V69" s="134">
        <v>-10488859.133775</v>
      </c>
      <c r="W69" s="152">
        <v>1156764</v>
      </c>
      <c r="X69" s="153" t="s">
        <v>821</v>
      </c>
      <c r="Y69" s="154" t="s">
        <v>817</v>
      </c>
      <c r="Z69" s="147">
        <v>12472383</v>
      </c>
      <c r="AA69" s="124">
        <v>12841715</v>
      </c>
      <c r="AB69" s="125">
        <v>13456069</v>
      </c>
      <c r="AC69" s="147">
        <v>200547.6</v>
      </c>
      <c r="AD69" s="124">
        <v>217401.2</v>
      </c>
      <c r="AE69" s="134">
        <v>233232.6</v>
      </c>
      <c r="AF69" s="147"/>
      <c r="AG69" s="124">
        <v>0</v>
      </c>
      <c r="AH69" s="134">
        <v>0</v>
      </c>
      <c r="AI69" s="147">
        <v>0</v>
      </c>
      <c r="AJ69" s="124">
        <v>0</v>
      </c>
      <c r="AK69" s="148">
        <v>0</v>
      </c>
      <c r="AL69" s="147"/>
      <c r="AM69" s="124">
        <v>0</v>
      </c>
      <c r="AN69" s="155">
        <v>0</v>
      </c>
      <c r="AO69" s="147">
        <v>0</v>
      </c>
      <c r="AP69" s="124">
        <v>0</v>
      </c>
      <c r="AQ69" s="125">
        <v>0</v>
      </c>
      <c r="AR69" s="147">
        <v>0</v>
      </c>
      <c r="AS69" s="124">
        <v>0</v>
      </c>
      <c r="AT69" s="134">
        <v>0</v>
      </c>
      <c r="AU69" s="147"/>
      <c r="AV69" s="124">
        <v>0</v>
      </c>
      <c r="AW69" s="134">
        <v>0</v>
      </c>
      <c r="AX69" s="147"/>
      <c r="AY69" s="124">
        <v>0</v>
      </c>
      <c r="AZ69" s="134">
        <v>0</v>
      </c>
      <c r="BA69" s="147"/>
      <c r="BB69" s="124"/>
      <c r="BC69" s="148">
        <v>0</v>
      </c>
      <c r="BD69" s="147"/>
      <c r="BE69" s="124">
        <v>94694</v>
      </c>
      <c r="BF69" s="155">
        <v>13834.800000000001</v>
      </c>
      <c r="BG69" s="147"/>
      <c r="BH69" s="124"/>
      <c r="BI69" s="125">
        <v>0</v>
      </c>
      <c r="BJ69" s="147">
        <v>0</v>
      </c>
      <c r="BK69" s="124">
        <v>0</v>
      </c>
      <c r="BL69" s="134">
        <v>0</v>
      </c>
      <c r="BM69" s="147"/>
      <c r="BN69" s="124">
        <v>0</v>
      </c>
      <c r="BO69" s="155">
        <v>0</v>
      </c>
      <c r="BP69" s="147"/>
      <c r="BQ69" s="124"/>
      <c r="BR69" s="125">
        <v>0</v>
      </c>
      <c r="BS69" s="156">
        <f t="shared" si="9"/>
        <v>2947568.1637420021</v>
      </c>
      <c r="BT69" s="157">
        <f t="shared" si="10"/>
        <v>2769076.0549837295</v>
      </c>
      <c r="BU69" s="158">
        <f t="shared" si="11"/>
        <v>3121736.1462250017</v>
      </c>
      <c r="BV69" s="159">
        <f t="shared" si="0"/>
        <v>1.5956787818564027</v>
      </c>
      <c r="BW69" s="160">
        <f t="shared" si="1"/>
        <v>1.470407013829063</v>
      </c>
      <c r="BX69" s="161">
        <f t="shared" si="2"/>
        <v>1.6265916711981865</v>
      </c>
      <c r="BY69" s="29">
        <f t="shared" si="3"/>
        <v>0</v>
      </c>
      <c r="BZ69" s="59">
        <f t="shared" si="4"/>
        <v>0</v>
      </c>
      <c r="CA69" s="60">
        <f t="shared" si="5"/>
        <v>0</v>
      </c>
      <c r="CB69" s="29">
        <f t="shared" si="12"/>
        <v>0</v>
      </c>
      <c r="CC69" s="59">
        <f t="shared" si="13"/>
        <v>0</v>
      </c>
      <c r="CD69" s="60">
        <f t="shared" si="14"/>
        <v>0</v>
      </c>
      <c r="CE69" s="29">
        <f t="shared" si="6"/>
        <v>550175</v>
      </c>
      <c r="CF69" s="59">
        <f t="shared" si="7"/>
        <v>442936</v>
      </c>
      <c r="CG69" s="60">
        <f t="shared" si="8"/>
        <v>601274</v>
      </c>
      <c r="CJ69" s="121"/>
    </row>
    <row r="70" spans="1:88" x14ac:dyDescent="0.2">
      <c r="A70" s="146" t="s">
        <v>8</v>
      </c>
      <c r="B70" s="47" t="s">
        <v>780</v>
      </c>
      <c r="C70" s="4" t="s">
        <v>7</v>
      </c>
      <c r="D70" s="5" t="s">
        <v>653</v>
      </c>
      <c r="E70" s="4" t="s">
        <v>653</v>
      </c>
      <c r="F70" s="5"/>
      <c r="G70" s="8" t="s">
        <v>802</v>
      </c>
      <c r="H70" s="40"/>
      <c r="I70" s="31">
        <v>0</v>
      </c>
      <c r="J70" s="64">
        <v>0.5</v>
      </c>
      <c r="K70" s="123">
        <v>97960042</v>
      </c>
      <c r="L70" s="124">
        <v>99868354.506493509</v>
      </c>
      <c r="M70" s="125">
        <v>101776666.908499</v>
      </c>
      <c r="N70" s="147">
        <v>90613038.850000009</v>
      </c>
      <c r="O70" s="133">
        <v>92378227.918506503</v>
      </c>
      <c r="P70" s="148">
        <v>94143416.890361577</v>
      </c>
      <c r="Q70" s="149">
        <v>0</v>
      </c>
      <c r="R70" s="150">
        <v>0</v>
      </c>
      <c r="S70" s="151">
        <v>0</v>
      </c>
      <c r="T70" s="132">
        <v>20074155.63616601</v>
      </c>
      <c r="U70" s="124">
        <v>20465210.616091322</v>
      </c>
      <c r="V70" s="134">
        <v>20856265.596016999</v>
      </c>
      <c r="W70" s="152">
        <v>6254000</v>
      </c>
      <c r="X70" s="153" t="s">
        <v>821</v>
      </c>
      <c r="Y70" s="154" t="s">
        <v>821</v>
      </c>
      <c r="Z70" s="147">
        <v>70622393</v>
      </c>
      <c r="AA70" s="124">
        <v>71585340</v>
      </c>
      <c r="AB70" s="125">
        <v>72467540</v>
      </c>
      <c r="AC70" s="147">
        <v>5141595.5</v>
      </c>
      <c r="AD70" s="124">
        <v>5610762.5</v>
      </c>
      <c r="AE70" s="134">
        <v>6059267</v>
      </c>
      <c r="AF70" s="147"/>
      <c r="AG70" s="124">
        <v>180082.25</v>
      </c>
      <c r="AH70" s="134">
        <v>310797.5</v>
      </c>
      <c r="AI70" s="147">
        <v>0</v>
      </c>
      <c r="AJ70" s="124">
        <v>0</v>
      </c>
      <c r="AK70" s="148">
        <v>0</v>
      </c>
      <c r="AL70" s="147"/>
      <c r="AM70" s="124">
        <v>0</v>
      </c>
      <c r="AN70" s="155">
        <v>0</v>
      </c>
      <c r="AO70" s="147">
        <v>0</v>
      </c>
      <c r="AP70" s="124">
        <v>0</v>
      </c>
      <c r="AQ70" s="125">
        <v>0</v>
      </c>
      <c r="AR70" s="147">
        <v>0</v>
      </c>
      <c r="AS70" s="124">
        <v>23106.5</v>
      </c>
      <c r="AT70" s="134">
        <v>7488</v>
      </c>
      <c r="AU70" s="147"/>
      <c r="AV70" s="124">
        <v>0</v>
      </c>
      <c r="AW70" s="134">
        <v>-1721.5</v>
      </c>
      <c r="AX70" s="147"/>
      <c r="AY70" s="124">
        <v>9875</v>
      </c>
      <c r="AZ70" s="134">
        <v>22671</v>
      </c>
      <c r="BA70" s="147"/>
      <c r="BB70" s="124"/>
      <c r="BC70" s="148">
        <v>1674.5</v>
      </c>
      <c r="BD70" s="147"/>
      <c r="BE70" s="124">
        <v>1580822.5</v>
      </c>
      <c r="BF70" s="155">
        <v>2179989</v>
      </c>
      <c r="BG70" s="147"/>
      <c r="BH70" s="124"/>
      <c r="BI70" s="125">
        <v>20671</v>
      </c>
      <c r="BJ70" s="147">
        <v>510.5</v>
      </c>
      <c r="BK70" s="124">
        <v>5836.5</v>
      </c>
      <c r="BL70" s="134">
        <v>0</v>
      </c>
      <c r="BM70" s="147"/>
      <c r="BN70" s="124">
        <v>120274.5</v>
      </c>
      <c r="BO70" s="155">
        <v>971</v>
      </c>
      <c r="BP70" s="147"/>
      <c r="BQ70" s="124"/>
      <c r="BR70" s="125">
        <v>82042</v>
      </c>
      <c r="BS70" s="156">
        <f t="shared" si="9"/>
        <v>95838654.636166006</v>
      </c>
      <c r="BT70" s="157">
        <f t="shared" si="10"/>
        <v>99581310.366091326</v>
      </c>
      <c r="BU70" s="158">
        <f t="shared" si="11"/>
        <v>102007655.096017</v>
      </c>
      <c r="BV70" s="159">
        <f t="shared" ref="BV70:BV133" si="15">IF(ISERROR(BS70/K70),0,BS70/K70)</f>
        <v>0.97834436040938</v>
      </c>
      <c r="BW70" s="160">
        <f t="shared" ref="BW70:BW133" si="16">IF(ISERROR(BT70/L70),0,BT70/L70)</f>
        <v>0.99712577480803977</v>
      </c>
      <c r="BX70" s="161">
        <f t="shared" ref="BX70:BX133" si="17">IF(ISERROR(BU70/M70),0,BU70/M70)</f>
        <v>1.0022695593649737</v>
      </c>
      <c r="BY70" s="29">
        <f t="shared" ref="BY70:BY133" si="18">IF(N70-BS70&gt;0,N70-BS70,0)</f>
        <v>0</v>
      </c>
      <c r="BZ70" s="59">
        <f t="shared" ref="BZ70:BZ133" si="19">IF(O70-BT70&gt;0,O70-BT70,0)</f>
        <v>0</v>
      </c>
      <c r="CA70" s="60">
        <f t="shared" ref="CA70:CA133" si="20">IF(P70-BU70&gt;0,P70-BU70,0)</f>
        <v>0</v>
      </c>
      <c r="CB70" s="29">
        <f t="shared" si="12"/>
        <v>0</v>
      </c>
      <c r="CC70" s="59">
        <f t="shared" si="13"/>
        <v>0</v>
      </c>
      <c r="CD70" s="60">
        <f t="shared" si="14"/>
        <v>0</v>
      </c>
      <c r="CE70" s="29">
        <f t="shared" ref="CE70:CE133" si="21">ROUND(IF($BV70&gt;1,($BS70-$K70)*$R70,0),0)</f>
        <v>0</v>
      </c>
      <c r="CF70" s="59">
        <f t="shared" ref="CF70:CF133" si="22">ROUND(IF($BW70&gt;1,($BT70-$L70)*$R70,0),0)</f>
        <v>0</v>
      </c>
      <c r="CG70" s="60">
        <f t="shared" ref="CG70:CG133" si="23">ROUND(IF($BX70&gt;1,($BU70-$M70)*$R70,0),0)</f>
        <v>0</v>
      </c>
      <c r="CJ70" s="121"/>
    </row>
    <row r="71" spans="1:88" x14ac:dyDescent="0.2">
      <c r="A71" s="146" t="s">
        <v>10</v>
      </c>
      <c r="B71" s="47" t="s">
        <v>777</v>
      </c>
      <c r="C71" s="4" t="s">
        <v>9</v>
      </c>
      <c r="D71" s="5" t="s">
        <v>728</v>
      </c>
      <c r="E71" s="4" t="s">
        <v>653</v>
      </c>
      <c r="F71" s="39" t="s">
        <v>788</v>
      </c>
      <c r="G71" s="36" t="s">
        <v>788</v>
      </c>
      <c r="H71" s="38" t="s">
        <v>788</v>
      </c>
      <c r="I71" s="31">
        <v>0</v>
      </c>
      <c r="J71" s="64">
        <v>0.4</v>
      </c>
      <c r="K71" s="123">
        <v>1640867</v>
      </c>
      <c r="L71" s="124">
        <v>1672831.9415584416</v>
      </c>
      <c r="M71" s="125">
        <v>1704796.718326</v>
      </c>
      <c r="N71" s="147">
        <v>1517801.9750000001</v>
      </c>
      <c r="O71" s="133">
        <v>1547369.5459415587</v>
      </c>
      <c r="P71" s="148">
        <v>1576936.96445155</v>
      </c>
      <c r="Q71" s="149">
        <v>0.5</v>
      </c>
      <c r="R71" s="150">
        <v>0.5</v>
      </c>
      <c r="S71" s="151">
        <v>0.5</v>
      </c>
      <c r="T71" s="132">
        <v>-9840564.9289900009</v>
      </c>
      <c r="U71" s="124">
        <v>-10032264.245788505</v>
      </c>
      <c r="V71" s="134">
        <v>-10223963.562587</v>
      </c>
      <c r="W71" s="152">
        <v>880455</v>
      </c>
      <c r="X71" s="153" t="s">
        <v>821</v>
      </c>
      <c r="Y71" s="154" t="s">
        <v>821</v>
      </c>
      <c r="Z71" s="147">
        <v>10828769</v>
      </c>
      <c r="AA71" s="124">
        <v>10959151</v>
      </c>
      <c r="AB71" s="125">
        <v>11651501</v>
      </c>
      <c r="AC71" s="147">
        <v>501468.60000000003</v>
      </c>
      <c r="AD71" s="124">
        <v>562217.4</v>
      </c>
      <c r="AE71" s="134">
        <v>603337.20000000007</v>
      </c>
      <c r="AF71" s="147"/>
      <c r="AG71" s="124">
        <v>25075.600000000002</v>
      </c>
      <c r="AH71" s="134">
        <v>60787.4</v>
      </c>
      <c r="AI71" s="147">
        <v>0</v>
      </c>
      <c r="AJ71" s="124">
        <v>0</v>
      </c>
      <c r="AK71" s="148">
        <v>0</v>
      </c>
      <c r="AL71" s="147"/>
      <c r="AM71" s="124">
        <v>0</v>
      </c>
      <c r="AN71" s="155">
        <v>0</v>
      </c>
      <c r="AO71" s="147">
        <v>0</v>
      </c>
      <c r="AP71" s="124">
        <v>0</v>
      </c>
      <c r="AQ71" s="125">
        <v>0</v>
      </c>
      <c r="AR71" s="147">
        <v>0</v>
      </c>
      <c r="AS71" s="124">
        <v>1853.6000000000001</v>
      </c>
      <c r="AT71" s="134">
        <v>6313.6</v>
      </c>
      <c r="AU71" s="147"/>
      <c r="AV71" s="124">
        <v>0</v>
      </c>
      <c r="AW71" s="134">
        <v>10.8</v>
      </c>
      <c r="AX71" s="147"/>
      <c r="AY71" s="124">
        <v>0</v>
      </c>
      <c r="AZ71" s="134">
        <v>2391.2000000000003</v>
      </c>
      <c r="BA71" s="147"/>
      <c r="BB71" s="124"/>
      <c r="BC71" s="148">
        <v>44.800000000000004</v>
      </c>
      <c r="BD71" s="147"/>
      <c r="BE71" s="124">
        <v>226828.80000000002</v>
      </c>
      <c r="BF71" s="155">
        <v>341391.2</v>
      </c>
      <c r="BG71" s="147"/>
      <c r="BH71" s="124"/>
      <c r="BI71" s="125">
        <v>18485.2</v>
      </c>
      <c r="BJ71" s="147">
        <v>13274.800000000001</v>
      </c>
      <c r="BK71" s="124">
        <v>0</v>
      </c>
      <c r="BL71" s="134">
        <v>0</v>
      </c>
      <c r="BM71" s="147"/>
      <c r="BN71" s="124">
        <v>583.20000000000005</v>
      </c>
      <c r="BO71" s="155">
        <v>0</v>
      </c>
      <c r="BP71" s="147"/>
      <c r="BQ71" s="124"/>
      <c r="BR71" s="125">
        <v>12908.800000000001</v>
      </c>
      <c r="BS71" s="156">
        <f t="shared" ref="BS71:BS134" si="24">IF(I71=0,IF($X71="Yes",Z71+AC71+AI71-AO71+AR71+BJ71+(0.8*$W71*$J71)+T71,IF($Y71="Yes",Z71+AC71+AI71-AO71+AR71+BJ71+(0.8*$W71*$J71)+T71,Z71+AC71+AI71-AO71+AR71+BJ71+T71)),Z71+AC71+AI71-AO71+AR71+BJ71+(0.8*$W71*$J71)+T71)</f>
        <v>1502947.4710099995</v>
      </c>
      <c r="BT71" s="157">
        <f t="shared" ref="BT71:BT134" si="25">IF(I71=0,IF($X71="Yes",AA71+AD71+AG71+AJ71+AM71-AP71+AS71+AV71+AY71+BE71+BK71+BN71+(-0.2*$W71*$J71)+U71,IF($Y71="Yes",AA71+AD71+AG71+AJ71+AM71-AP71+AS71+AV71+AY71+BE71+BK71+BN71+(-0.2*$W71*$J71)+U71,AA71+AD71+AG71+AJ71+AM71-AP71+AS71+AV71+AY71+BE71+BK71+BN71+U71)),AA71+AD71+AG71+AJ71+AM71-AP71+AS71+AV71+AY71+BE71+BK71+BN71+(-0.2*$W71*$J71)+U71)</f>
        <v>1743445.3542114943</v>
      </c>
      <c r="BU71" s="158">
        <f t="shared" ref="BU71:BU134" si="26">IF(I71=0,IF($X71="Yes",AB71+AE71+AH71+AK71+AN71-AQ71+AT71+AW71+AZ71+BC71+BF71+BI71+BL71+BO71+BR71+(-0.2*$W71*$J71)+V71,IF($Y71="Yes",AB71+AE71+AH71+AK71+AN71-AQ71+AT71+AW71+AZ71+BC71+BF71+BI71+BL71+BO71+BR71+(-0.2*$W71*$J71)+V71,AB71+AE71+AH71+AK71+AN71-AQ71+AT71+AW71+AZ71+BC71+BF71+BI71+BL71+BO71+BR71+V71)),AB71+AE71+AH71+AK71+AN71-AQ71+AT71+AW71+AZ71+BC71+BF71+BI71+BL71+BO71+BR71+(-0.2*$W71*$J71)+V71)</f>
        <v>2473207.6374129988</v>
      </c>
      <c r="BV71" s="159">
        <f t="shared" si="15"/>
        <v>0.91594716147621924</v>
      </c>
      <c r="BW71" s="160">
        <f t="shared" si="16"/>
        <v>1.0422118988158893</v>
      </c>
      <c r="BX71" s="161">
        <f t="shared" si="17"/>
        <v>1.4507346306024853</v>
      </c>
      <c r="BY71" s="29">
        <f t="shared" si="18"/>
        <v>14854.50399000058</v>
      </c>
      <c r="BZ71" s="59">
        <f t="shared" si="19"/>
        <v>0</v>
      </c>
      <c r="CA71" s="60">
        <f t="shared" si="20"/>
        <v>0</v>
      </c>
      <c r="CB71" s="29">
        <f t="shared" ref="CB71:CB134" si="27">ROUND(BY71,0)</f>
        <v>14855</v>
      </c>
      <c r="CC71" s="59">
        <f t="shared" ref="CC71:CC134" si="28">ROUND(BZ71,0)</f>
        <v>0</v>
      </c>
      <c r="CD71" s="60">
        <f t="shared" ref="CD71:CD134" si="29">ROUND(CA71,0)</f>
        <v>0</v>
      </c>
      <c r="CE71" s="29">
        <f t="shared" si="21"/>
        <v>0</v>
      </c>
      <c r="CF71" s="59">
        <f t="shared" si="22"/>
        <v>35307</v>
      </c>
      <c r="CG71" s="60">
        <f t="shared" si="23"/>
        <v>384205</v>
      </c>
      <c r="CJ71" s="121"/>
    </row>
    <row r="72" spans="1:88" x14ac:dyDescent="0.2">
      <c r="A72" s="146" t="s">
        <v>12</v>
      </c>
      <c r="B72" s="47" t="s">
        <v>779</v>
      </c>
      <c r="C72" s="4" t="s">
        <v>11</v>
      </c>
      <c r="D72" s="5" t="s">
        <v>653</v>
      </c>
      <c r="E72" s="4" t="s">
        <v>709</v>
      </c>
      <c r="F72" s="39" t="s">
        <v>786</v>
      </c>
      <c r="G72" s="36" t="s">
        <v>786</v>
      </c>
      <c r="H72" s="38" t="s">
        <v>786</v>
      </c>
      <c r="I72" s="31">
        <v>0</v>
      </c>
      <c r="J72" s="64">
        <v>0.49</v>
      </c>
      <c r="K72" s="123">
        <v>70640689</v>
      </c>
      <c r="L72" s="124">
        <v>72016806.318181813</v>
      </c>
      <c r="M72" s="125">
        <v>73392924.078114003</v>
      </c>
      <c r="N72" s="147">
        <v>65342637.325000003</v>
      </c>
      <c r="O72" s="133">
        <v>66615545.844318181</v>
      </c>
      <c r="P72" s="148">
        <v>67888454.77225545</v>
      </c>
      <c r="Q72" s="149">
        <v>0</v>
      </c>
      <c r="R72" s="150">
        <v>0</v>
      </c>
      <c r="S72" s="151">
        <v>0</v>
      </c>
      <c r="T72" s="132">
        <v>15359666.108909998</v>
      </c>
      <c r="U72" s="124">
        <v>15658880.383758893</v>
      </c>
      <c r="V72" s="134">
        <v>15958094.658608001</v>
      </c>
      <c r="W72" s="152">
        <v>4528240</v>
      </c>
      <c r="X72" s="153" t="s">
        <v>817</v>
      </c>
      <c r="Y72" s="154" t="s">
        <v>821</v>
      </c>
      <c r="Z72" s="147">
        <v>51090671</v>
      </c>
      <c r="AA72" s="124">
        <v>58535109</v>
      </c>
      <c r="AB72" s="125">
        <v>58246664</v>
      </c>
      <c r="AC72" s="147">
        <v>1195518.905</v>
      </c>
      <c r="AD72" s="124">
        <v>1283027.5149999999</v>
      </c>
      <c r="AE72" s="134">
        <v>1375697.7849999999</v>
      </c>
      <c r="AF72" s="147"/>
      <c r="AG72" s="124">
        <v>0</v>
      </c>
      <c r="AH72" s="134">
        <v>0</v>
      </c>
      <c r="AI72" s="147">
        <v>0</v>
      </c>
      <c r="AJ72" s="124">
        <v>0</v>
      </c>
      <c r="AK72" s="148">
        <v>0</v>
      </c>
      <c r="AL72" s="147"/>
      <c r="AM72" s="124">
        <v>0</v>
      </c>
      <c r="AN72" s="155">
        <v>0</v>
      </c>
      <c r="AO72" s="147">
        <v>0</v>
      </c>
      <c r="AP72" s="124">
        <v>0</v>
      </c>
      <c r="AQ72" s="125">
        <v>0</v>
      </c>
      <c r="AR72" s="147">
        <v>0</v>
      </c>
      <c r="AS72" s="124">
        <v>15708.42</v>
      </c>
      <c r="AT72" s="134">
        <v>4443.32</v>
      </c>
      <c r="AU72" s="147"/>
      <c r="AV72" s="124">
        <v>0</v>
      </c>
      <c r="AW72" s="134">
        <v>0</v>
      </c>
      <c r="AX72" s="147"/>
      <c r="AY72" s="124">
        <v>0</v>
      </c>
      <c r="AZ72" s="134">
        <v>0</v>
      </c>
      <c r="BA72" s="147"/>
      <c r="BB72" s="124"/>
      <c r="BC72" s="148">
        <v>0</v>
      </c>
      <c r="BD72" s="147"/>
      <c r="BE72" s="124">
        <v>383461.26</v>
      </c>
      <c r="BF72" s="155">
        <v>4979.38</v>
      </c>
      <c r="BG72" s="147"/>
      <c r="BH72" s="124"/>
      <c r="BI72" s="125">
        <v>0</v>
      </c>
      <c r="BJ72" s="147">
        <v>0</v>
      </c>
      <c r="BK72" s="124">
        <v>0</v>
      </c>
      <c r="BL72" s="134">
        <v>0</v>
      </c>
      <c r="BM72" s="147"/>
      <c r="BN72" s="124">
        <v>0</v>
      </c>
      <c r="BO72" s="155">
        <v>0</v>
      </c>
      <c r="BP72" s="147"/>
      <c r="BQ72" s="124"/>
      <c r="BR72" s="125">
        <v>0</v>
      </c>
      <c r="BS72" s="156">
        <f t="shared" si="24"/>
        <v>69420926.093909994</v>
      </c>
      <c r="BT72" s="157">
        <f t="shared" si="25"/>
        <v>75432419.058758885</v>
      </c>
      <c r="BU72" s="158">
        <f t="shared" si="26"/>
        <v>75146111.623607993</v>
      </c>
      <c r="BV72" s="159">
        <f t="shared" si="15"/>
        <v>0.98273285661058596</v>
      </c>
      <c r="BW72" s="160">
        <f t="shared" si="16"/>
        <v>1.047427995147221</v>
      </c>
      <c r="BX72" s="161">
        <f t="shared" si="17"/>
        <v>1.0238876917293556</v>
      </c>
      <c r="BY72" s="29">
        <f t="shared" si="18"/>
        <v>0</v>
      </c>
      <c r="BZ72" s="59">
        <f t="shared" si="19"/>
        <v>0</v>
      </c>
      <c r="CA72" s="60">
        <f t="shared" si="20"/>
        <v>0</v>
      </c>
      <c r="CB72" s="29">
        <f t="shared" si="27"/>
        <v>0</v>
      </c>
      <c r="CC72" s="59">
        <f t="shared" si="28"/>
        <v>0</v>
      </c>
      <c r="CD72" s="60">
        <f t="shared" si="29"/>
        <v>0</v>
      </c>
      <c r="CE72" s="29">
        <f t="shared" si="21"/>
        <v>0</v>
      </c>
      <c r="CF72" s="59">
        <f t="shared" si="22"/>
        <v>0</v>
      </c>
      <c r="CG72" s="60">
        <f t="shared" si="23"/>
        <v>0</v>
      </c>
      <c r="CJ72" s="121"/>
    </row>
    <row r="73" spans="1:88" x14ac:dyDescent="0.2">
      <c r="A73" s="146" t="s">
        <v>14</v>
      </c>
      <c r="B73" s="47" t="s">
        <v>777</v>
      </c>
      <c r="C73" s="4" t="s">
        <v>13</v>
      </c>
      <c r="D73" s="5" t="s">
        <v>733</v>
      </c>
      <c r="E73" s="4" t="s">
        <v>734</v>
      </c>
      <c r="F73" s="5"/>
      <c r="G73" s="36" t="s">
        <v>680</v>
      </c>
      <c r="H73" s="38" t="s">
        <v>680</v>
      </c>
      <c r="I73" s="31">
        <v>0</v>
      </c>
      <c r="J73" s="64">
        <v>0.4</v>
      </c>
      <c r="K73" s="123">
        <v>1297739</v>
      </c>
      <c r="L73" s="124">
        <v>1323019.6298701297</v>
      </c>
      <c r="M73" s="125">
        <v>1348299.836287</v>
      </c>
      <c r="N73" s="147">
        <v>1200408.575</v>
      </c>
      <c r="O73" s="133">
        <v>1223793.1576298701</v>
      </c>
      <c r="P73" s="148">
        <v>1247177.3485654751</v>
      </c>
      <c r="Q73" s="149">
        <v>0.5</v>
      </c>
      <c r="R73" s="150">
        <v>0.5</v>
      </c>
      <c r="S73" s="151">
        <v>0.5</v>
      </c>
      <c r="T73" s="132">
        <v>-5608880.9585340004</v>
      </c>
      <c r="U73" s="124">
        <v>-5718144.8733106367</v>
      </c>
      <c r="V73" s="134">
        <v>-5827408.7880880004</v>
      </c>
      <c r="W73" s="152">
        <v>881000</v>
      </c>
      <c r="X73" s="153" t="s">
        <v>821</v>
      </c>
      <c r="Y73" s="154" t="s">
        <v>821</v>
      </c>
      <c r="Z73" s="147">
        <v>6528998</v>
      </c>
      <c r="AA73" s="124">
        <v>6931107</v>
      </c>
      <c r="AB73" s="125">
        <v>6565861</v>
      </c>
      <c r="AC73" s="147">
        <v>411458</v>
      </c>
      <c r="AD73" s="124">
        <v>448739.60000000003</v>
      </c>
      <c r="AE73" s="134">
        <v>477259.4</v>
      </c>
      <c r="AF73" s="147"/>
      <c r="AG73" s="124">
        <v>14520.6</v>
      </c>
      <c r="AH73" s="134">
        <v>26766.2</v>
      </c>
      <c r="AI73" s="147">
        <v>0</v>
      </c>
      <c r="AJ73" s="124">
        <v>0</v>
      </c>
      <c r="AK73" s="148">
        <v>0</v>
      </c>
      <c r="AL73" s="147"/>
      <c r="AM73" s="124">
        <v>0</v>
      </c>
      <c r="AN73" s="155">
        <v>0</v>
      </c>
      <c r="AO73" s="147">
        <v>0</v>
      </c>
      <c r="AP73" s="124">
        <v>0</v>
      </c>
      <c r="AQ73" s="125">
        <v>0</v>
      </c>
      <c r="AR73" s="147">
        <v>0</v>
      </c>
      <c r="AS73" s="124">
        <v>1653.2</v>
      </c>
      <c r="AT73" s="134">
        <v>1520</v>
      </c>
      <c r="AU73" s="147"/>
      <c r="AV73" s="124">
        <v>-263.60000000000002</v>
      </c>
      <c r="AW73" s="134">
        <v>0</v>
      </c>
      <c r="AX73" s="147"/>
      <c r="AY73" s="124">
        <v>1567.6000000000001</v>
      </c>
      <c r="AZ73" s="134">
        <v>6635.6</v>
      </c>
      <c r="BA73" s="147"/>
      <c r="BB73" s="124"/>
      <c r="BC73" s="148">
        <v>0</v>
      </c>
      <c r="BD73" s="147"/>
      <c r="BE73" s="124">
        <v>154081.20000000001</v>
      </c>
      <c r="BF73" s="155">
        <v>221213.6</v>
      </c>
      <c r="BG73" s="147"/>
      <c r="BH73" s="124"/>
      <c r="BI73" s="125">
        <v>160.4</v>
      </c>
      <c r="BJ73" s="147">
        <v>0</v>
      </c>
      <c r="BK73" s="124">
        <v>0</v>
      </c>
      <c r="BL73" s="134">
        <v>3065.6000000000004</v>
      </c>
      <c r="BM73" s="147"/>
      <c r="BN73" s="124">
        <v>0</v>
      </c>
      <c r="BO73" s="155">
        <v>0</v>
      </c>
      <c r="BP73" s="147"/>
      <c r="BQ73" s="124"/>
      <c r="BR73" s="125">
        <v>0</v>
      </c>
      <c r="BS73" s="156">
        <f t="shared" si="24"/>
        <v>1331575.0414659996</v>
      </c>
      <c r="BT73" s="157">
        <f t="shared" si="25"/>
        <v>1833260.7266893629</v>
      </c>
      <c r="BU73" s="158">
        <f t="shared" si="26"/>
        <v>1475073.0119119994</v>
      </c>
      <c r="BV73" s="159">
        <f t="shared" si="15"/>
        <v>1.0260730712924553</v>
      </c>
      <c r="BW73" s="160">
        <f t="shared" si="16"/>
        <v>1.3856640410311367</v>
      </c>
      <c r="BX73" s="161">
        <f t="shared" si="17"/>
        <v>1.0940244686034468</v>
      </c>
      <c r="BY73" s="29">
        <f t="shared" si="18"/>
        <v>0</v>
      </c>
      <c r="BZ73" s="59">
        <f t="shared" si="19"/>
        <v>0</v>
      </c>
      <c r="CA73" s="60">
        <f t="shared" si="20"/>
        <v>0</v>
      </c>
      <c r="CB73" s="29">
        <f t="shared" si="27"/>
        <v>0</v>
      </c>
      <c r="CC73" s="59">
        <f t="shared" si="28"/>
        <v>0</v>
      </c>
      <c r="CD73" s="60">
        <f t="shared" si="29"/>
        <v>0</v>
      </c>
      <c r="CE73" s="29">
        <f t="shared" si="21"/>
        <v>16918</v>
      </c>
      <c r="CF73" s="59">
        <f t="shared" si="22"/>
        <v>255121</v>
      </c>
      <c r="CG73" s="60">
        <f t="shared" si="23"/>
        <v>63387</v>
      </c>
      <c r="CJ73" s="121"/>
    </row>
    <row r="74" spans="1:88" x14ac:dyDescent="0.2">
      <c r="A74" s="146" t="s">
        <v>16</v>
      </c>
      <c r="B74" s="47" t="s">
        <v>777</v>
      </c>
      <c r="C74" s="4" t="s">
        <v>15</v>
      </c>
      <c r="D74" s="5" t="s">
        <v>690</v>
      </c>
      <c r="E74" s="4" t="s">
        <v>653</v>
      </c>
      <c r="F74" s="5"/>
      <c r="G74" s="8" t="s">
        <v>802</v>
      </c>
      <c r="H74" s="40"/>
      <c r="I74" s="31">
        <v>0</v>
      </c>
      <c r="J74" s="64">
        <v>0.4</v>
      </c>
      <c r="K74" s="123">
        <v>3182403</v>
      </c>
      <c r="L74" s="124">
        <v>3244397.8636363633</v>
      </c>
      <c r="M74" s="125">
        <v>3306392.2843249999</v>
      </c>
      <c r="N74" s="147">
        <v>2943722.7750000004</v>
      </c>
      <c r="O74" s="133">
        <v>3001068.0238636364</v>
      </c>
      <c r="P74" s="148">
        <v>3058412.8630006253</v>
      </c>
      <c r="Q74" s="149">
        <v>0.5</v>
      </c>
      <c r="R74" s="150">
        <v>0.5</v>
      </c>
      <c r="S74" s="151">
        <v>0.5</v>
      </c>
      <c r="T74" s="132">
        <v>-40106292.994471997</v>
      </c>
      <c r="U74" s="124">
        <v>-40887584.41644223</v>
      </c>
      <c r="V74" s="134">
        <v>-41668875.838412002</v>
      </c>
      <c r="W74" s="152">
        <v>3870086</v>
      </c>
      <c r="X74" s="153" t="s">
        <v>821</v>
      </c>
      <c r="Y74" s="154" t="s">
        <v>821</v>
      </c>
      <c r="Z74" s="147">
        <v>42460939</v>
      </c>
      <c r="AA74" s="124">
        <v>44498028</v>
      </c>
      <c r="AB74" s="125">
        <v>45672430</v>
      </c>
      <c r="AC74" s="147">
        <v>143794</v>
      </c>
      <c r="AD74" s="124">
        <v>146596.20000000001</v>
      </c>
      <c r="AE74" s="134">
        <v>160775.20000000001</v>
      </c>
      <c r="AF74" s="147"/>
      <c r="AG74" s="124">
        <v>1633.8000000000002</v>
      </c>
      <c r="AH74" s="134">
        <v>2462.4</v>
      </c>
      <c r="AI74" s="147">
        <v>0</v>
      </c>
      <c r="AJ74" s="124">
        <v>0</v>
      </c>
      <c r="AK74" s="148">
        <v>0</v>
      </c>
      <c r="AL74" s="147"/>
      <c r="AM74" s="124">
        <v>0</v>
      </c>
      <c r="AN74" s="155">
        <v>0</v>
      </c>
      <c r="AO74" s="147">
        <v>0</v>
      </c>
      <c r="AP74" s="124">
        <v>0</v>
      </c>
      <c r="AQ74" s="125">
        <v>0</v>
      </c>
      <c r="AR74" s="147">
        <v>0</v>
      </c>
      <c r="AS74" s="124">
        <v>0</v>
      </c>
      <c r="AT74" s="134">
        <v>44354</v>
      </c>
      <c r="AU74" s="147"/>
      <c r="AV74" s="124">
        <v>0</v>
      </c>
      <c r="AW74" s="134">
        <v>0</v>
      </c>
      <c r="AX74" s="147"/>
      <c r="AY74" s="124">
        <v>4049.6000000000004</v>
      </c>
      <c r="AZ74" s="134">
        <v>30983.600000000002</v>
      </c>
      <c r="BA74" s="147"/>
      <c r="BB74" s="124"/>
      <c r="BC74" s="148">
        <v>547.6</v>
      </c>
      <c r="BD74" s="147"/>
      <c r="BE74" s="124">
        <v>94540</v>
      </c>
      <c r="BF74" s="155">
        <v>153942.80000000002</v>
      </c>
      <c r="BG74" s="147"/>
      <c r="BH74" s="124"/>
      <c r="BI74" s="125">
        <v>7962.8</v>
      </c>
      <c r="BJ74" s="147">
        <v>2576.8000000000002</v>
      </c>
      <c r="BK74" s="124">
        <v>0</v>
      </c>
      <c r="BL74" s="134">
        <v>0</v>
      </c>
      <c r="BM74" s="147"/>
      <c r="BN74" s="124">
        <v>-1694.4</v>
      </c>
      <c r="BO74" s="155">
        <v>0</v>
      </c>
      <c r="BP74" s="147"/>
      <c r="BQ74" s="124"/>
      <c r="BR74" s="125">
        <v>1655.6000000000001</v>
      </c>
      <c r="BS74" s="156">
        <f t="shared" si="24"/>
        <v>2501016.805528</v>
      </c>
      <c r="BT74" s="157">
        <f t="shared" si="25"/>
        <v>3855568.7835577726</v>
      </c>
      <c r="BU74" s="158">
        <f t="shared" si="26"/>
        <v>4406238.1615879983</v>
      </c>
      <c r="BV74" s="159">
        <f t="shared" si="15"/>
        <v>0.78588940669299268</v>
      </c>
      <c r="BW74" s="160">
        <f t="shared" si="16"/>
        <v>1.1883773031573881</v>
      </c>
      <c r="BX74" s="161">
        <f t="shared" si="17"/>
        <v>1.3326422827917808</v>
      </c>
      <c r="BY74" s="29">
        <f t="shared" si="18"/>
        <v>442705.96947200038</v>
      </c>
      <c r="BZ74" s="59">
        <f t="shared" si="19"/>
        <v>0</v>
      </c>
      <c r="CA74" s="60">
        <f t="shared" si="20"/>
        <v>0</v>
      </c>
      <c r="CB74" s="29">
        <f t="shared" si="27"/>
        <v>442706</v>
      </c>
      <c r="CC74" s="59">
        <f t="shared" si="28"/>
        <v>0</v>
      </c>
      <c r="CD74" s="60">
        <f t="shared" si="29"/>
        <v>0</v>
      </c>
      <c r="CE74" s="29">
        <f t="shared" si="21"/>
        <v>0</v>
      </c>
      <c r="CF74" s="59">
        <f t="shared" si="22"/>
        <v>305585</v>
      </c>
      <c r="CG74" s="60">
        <f t="shared" si="23"/>
        <v>549923</v>
      </c>
      <c r="CJ74" s="121"/>
    </row>
    <row r="75" spans="1:88" x14ac:dyDescent="0.2">
      <c r="A75" s="146" t="s">
        <v>18</v>
      </c>
      <c r="B75" s="47" t="s">
        <v>778</v>
      </c>
      <c r="C75" s="4" t="s">
        <v>17</v>
      </c>
      <c r="D75" s="5" t="s">
        <v>701</v>
      </c>
      <c r="E75" s="4" t="s">
        <v>653</v>
      </c>
      <c r="F75" s="5"/>
      <c r="G75" s="8" t="s">
        <v>802</v>
      </c>
      <c r="H75" s="40"/>
      <c r="I75" s="31">
        <v>0</v>
      </c>
      <c r="J75" s="64">
        <v>0.3</v>
      </c>
      <c r="K75" s="123">
        <v>64683864</v>
      </c>
      <c r="L75" s="124">
        <v>65943939.272727266</v>
      </c>
      <c r="M75" s="125">
        <v>67204014.916093007</v>
      </c>
      <c r="N75" s="147">
        <v>59832574.200000003</v>
      </c>
      <c r="O75" s="133">
        <v>60998143.827272721</v>
      </c>
      <c r="P75" s="148">
        <v>62163713.797386035</v>
      </c>
      <c r="Q75" s="149">
        <v>0</v>
      </c>
      <c r="R75" s="150">
        <v>0</v>
      </c>
      <c r="S75" s="151">
        <v>0</v>
      </c>
      <c r="T75" s="132">
        <v>31721715.132564001</v>
      </c>
      <c r="U75" s="124">
        <v>32339670.622159403</v>
      </c>
      <c r="V75" s="134">
        <v>32957626.111754999</v>
      </c>
      <c r="W75" s="152">
        <v>3512796</v>
      </c>
      <c r="X75" s="153" t="s">
        <v>821</v>
      </c>
      <c r="Y75" s="154" t="s">
        <v>821</v>
      </c>
      <c r="Z75" s="147">
        <v>30882964</v>
      </c>
      <c r="AA75" s="124">
        <v>31772252</v>
      </c>
      <c r="AB75" s="125">
        <v>26297733</v>
      </c>
      <c r="AC75" s="147">
        <v>811962.15</v>
      </c>
      <c r="AD75" s="124">
        <v>860331.75</v>
      </c>
      <c r="AE75" s="134">
        <v>894472.04999999993</v>
      </c>
      <c r="AF75" s="147"/>
      <c r="AG75" s="124">
        <v>-2510.1</v>
      </c>
      <c r="AH75" s="134">
        <v>20326.8</v>
      </c>
      <c r="AI75" s="147">
        <v>40761</v>
      </c>
      <c r="AJ75" s="124">
        <v>181691.4</v>
      </c>
      <c r="AK75" s="148">
        <v>42374.7</v>
      </c>
      <c r="AL75" s="147"/>
      <c r="AM75" s="124">
        <v>5203.2</v>
      </c>
      <c r="AN75" s="155">
        <v>-1714.5</v>
      </c>
      <c r="AO75" s="147">
        <v>0</v>
      </c>
      <c r="AP75" s="124">
        <v>5203.2</v>
      </c>
      <c r="AQ75" s="125">
        <v>24356.399999999998</v>
      </c>
      <c r="AR75" s="147">
        <v>0</v>
      </c>
      <c r="AS75" s="124">
        <v>0</v>
      </c>
      <c r="AT75" s="134">
        <v>0</v>
      </c>
      <c r="AU75" s="147"/>
      <c r="AV75" s="124">
        <v>0</v>
      </c>
      <c r="AW75" s="134">
        <v>0</v>
      </c>
      <c r="AX75" s="147"/>
      <c r="AY75" s="124">
        <v>0</v>
      </c>
      <c r="AZ75" s="134">
        <v>365768.1</v>
      </c>
      <c r="BA75" s="147"/>
      <c r="BB75" s="124"/>
      <c r="BC75" s="148">
        <v>30633.899999999998</v>
      </c>
      <c r="BD75" s="147"/>
      <c r="BE75" s="124">
        <v>221859.6</v>
      </c>
      <c r="BF75" s="155">
        <v>0</v>
      </c>
      <c r="BG75" s="147"/>
      <c r="BH75" s="124"/>
      <c r="BI75" s="125">
        <v>0</v>
      </c>
      <c r="BJ75" s="147">
        <v>0</v>
      </c>
      <c r="BK75" s="124">
        <v>16340.099999999999</v>
      </c>
      <c r="BL75" s="134">
        <v>0</v>
      </c>
      <c r="BM75" s="147"/>
      <c r="BN75" s="124">
        <v>0</v>
      </c>
      <c r="BO75" s="155">
        <v>0</v>
      </c>
      <c r="BP75" s="147"/>
      <c r="BQ75" s="124"/>
      <c r="BR75" s="125">
        <v>0</v>
      </c>
      <c r="BS75" s="156">
        <f t="shared" si="24"/>
        <v>63457402.282563999</v>
      </c>
      <c r="BT75" s="157">
        <f t="shared" si="25"/>
        <v>65389635.372159407</v>
      </c>
      <c r="BU75" s="158">
        <f t="shared" si="26"/>
        <v>60582863.761755005</v>
      </c>
      <c r="BV75" s="159">
        <f t="shared" si="15"/>
        <v>0.98103913956908939</v>
      </c>
      <c r="BW75" s="160">
        <f t="shared" si="16"/>
        <v>0.99159431622252048</v>
      </c>
      <c r="BX75" s="161">
        <f t="shared" si="17"/>
        <v>0.90147685130710142</v>
      </c>
      <c r="BY75" s="29">
        <f t="shared" si="18"/>
        <v>0</v>
      </c>
      <c r="BZ75" s="59">
        <f t="shared" si="19"/>
        <v>0</v>
      </c>
      <c r="CA75" s="60">
        <f t="shared" si="20"/>
        <v>1580850.0356310308</v>
      </c>
      <c r="CB75" s="29">
        <f t="shared" si="27"/>
        <v>0</v>
      </c>
      <c r="CC75" s="59">
        <f t="shared" si="28"/>
        <v>0</v>
      </c>
      <c r="CD75" s="60">
        <f t="shared" si="29"/>
        <v>1580850</v>
      </c>
      <c r="CE75" s="29">
        <f t="shared" si="21"/>
        <v>0</v>
      </c>
      <c r="CF75" s="59">
        <f t="shared" si="22"/>
        <v>0</v>
      </c>
      <c r="CG75" s="60">
        <f t="shared" si="23"/>
        <v>0</v>
      </c>
      <c r="CJ75" s="121"/>
    </row>
    <row r="76" spans="1:88" x14ac:dyDescent="0.2">
      <c r="A76" s="146" t="s">
        <v>20</v>
      </c>
      <c r="B76" s="47" t="s">
        <v>777</v>
      </c>
      <c r="C76" s="4" t="s">
        <v>19</v>
      </c>
      <c r="D76" s="5" t="s">
        <v>722</v>
      </c>
      <c r="E76" s="4" t="s">
        <v>653</v>
      </c>
      <c r="F76" s="5"/>
      <c r="G76" s="8" t="s">
        <v>802</v>
      </c>
      <c r="H76" s="40"/>
      <c r="I76" s="31">
        <v>0</v>
      </c>
      <c r="J76" s="64">
        <v>0.4</v>
      </c>
      <c r="K76" s="123">
        <v>2635721</v>
      </c>
      <c r="L76" s="124">
        <v>2687066.2142857141</v>
      </c>
      <c r="M76" s="125">
        <v>2738411.8879630002</v>
      </c>
      <c r="N76" s="147">
        <v>2438041.9250000003</v>
      </c>
      <c r="O76" s="133">
        <v>2485536.2482142858</v>
      </c>
      <c r="P76" s="148">
        <v>2533030.9963657754</v>
      </c>
      <c r="Q76" s="149">
        <v>0.5</v>
      </c>
      <c r="R76" s="150">
        <v>0.5</v>
      </c>
      <c r="S76" s="151">
        <v>0.5</v>
      </c>
      <c r="T76" s="132">
        <v>-21084667.291703999</v>
      </c>
      <c r="U76" s="124">
        <v>-21495407.563620307</v>
      </c>
      <c r="V76" s="134">
        <v>-21906147.835537001</v>
      </c>
      <c r="W76" s="152">
        <v>3640550.87</v>
      </c>
      <c r="X76" s="153" t="s">
        <v>821</v>
      </c>
      <c r="Y76" s="154" t="s">
        <v>821</v>
      </c>
      <c r="Z76" s="147">
        <v>22283689</v>
      </c>
      <c r="AA76" s="124">
        <v>21752749</v>
      </c>
      <c r="AB76" s="125">
        <v>24670209</v>
      </c>
      <c r="AC76" s="147">
        <v>407208.70200000005</v>
      </c>
      <c r="AD76" s="124">
        <v>434971.80000000005</v>
      </c>
      <c r="AE76" s="134">
        <v>453653.80000000005</v>
      </c>
      <c r="AF76" s="147"/>
      <c r="AG76" s="124">
        <v>11276.960000000001</v>
      </c>
      <c r="AH76" s="134">
        <v>15747.029999999999</v>
      </c>
      <c r="AI76" s="147">
        <v>0</v>
      </c>
      <c r="AJ76" s="124">
        <v>0</v>
      </c>
      <c r="AK76" s="148">
        <v>0</v>
      </c>
      <c r="AL76" s="147"/>
      <c r="AM76" s="124">
        <v>0</v>
      </c>
      <c r="AN76" s="155">
        <v>0</v>
      </c>
      <c r="AO76" s="147">
        <v>0</v>
      </c>
      <c r="AP76" s="124">
        <v>0</v>
      </c>
      <c r="AQ76" s="125">
        <v>0</v>
      </c>
      <c r="AR76" s="147">
        <v>0</v>
      </c>
      <c r="AS76" s="124">
        <v>0</v>
      </c>
      <c r="AT76" s="134">
        <v>0</v>
      </c>
      <c r="AU76" s="147"/>
      <c r="AV76" s="124">
        <v>0</v>
      </c>
      <c r="AW76" s="134">
        <v>0</v>
      </c>
      <c r="AX76" s="147"/>
      <c r="AY76" s="124">
        <v>3396.4</v>
      </c>
      <c r="AZ76" s="134">
        <v>11524</v>
      </c>
      <c r="BA76" s="147"/>
      <c r="BB76" s="124"/>
      <c r="BC76" s="148">
        <v>2530.4</v>
      </c>
      <c r="BD76" s="147"/>
      <c r="BE76" s="124">
        <v>215620</v>
      </c>
      <c r="BF76" s="155">
        <v>341815.2</v>
      </c>
      <c r="BG76" s="147"/>
      <c r="BH76" s="124"/>
      <c r="BI76" s="125">
        <v>14446</v>
      </c>
      <c r="BJ76" s="147">
        <v>0</v>
      </c>
      <c r="BK76" s="124">
        <v>0</v>
      </c>
      <c r="BL76" s="134">
        <v>0</v>
      </c>
      <c r="BM76" s="147"/>
      <c r="BN76" s="124">
        <v>140.95599999999999</v>
      </c>
      <c r="BO76" s="155">
        <v>0</v>
      </c>
      <c r="BP76" s="147"/>
      <c r="BQ76" s="124"/>
      <c r="BR76" s="125">
        <v>0</v>
      </c>
      <c r="BS76" s="156">
        <f t="shared" si="24"/>
        <v>1606230.4102960005</v>
      </c>
      <c r="BT76" s="157">
        <f t="shared" si="25"/>
        <v>922747.55237969384</v>
      </c>
      <c r="BU76" s="158">
        <f t="shared" si="26"/>
        <v>3603777.5944629982</v>
      </c>
      <c r="BV76" s="159">
        <f t="shared" si="15"/>
        <v>0.60940835934304149</v>
      </c>
      <c r="BW76" s="160">
        <f t="shared" si="16"/>
        <v>0.34340335473459183</v>
      </c>
      <c r="BX76" s="161">
        <f t="shared" si="17"/>
        <v>1.3160100605404947</v>
      </c>
      <c r="BY76" s="29">
        <f t="shared" si="18"/>
        <v>831811.51470399974</v>
      </c>
      <c r="BZ76" s="59">
        <f t="shared" si="19"/>
        <v>1562788.695834592</v>
      </c>
      <c r="CA76" s="60">
        <f t="shared" si="20"/>
        <v>0</v>
      </c>
      <c r="CB76" s="29">
        <f t="shared" si="27"/>
        <v>831812</v>
      </c>
      <c r="CC76" s="59">
        <f t="shared" si="28"/>
        <v>1562789</v>
      </c>
      <c r="CD76" s="60">
        <f t="shared" si="29"/>
        <v>0</v>
      </c>
      <c r="CE76" s="29">
        <f t="shared" si="21"/>
        <v>0</v>
      </c>
      <c r="CF76" s="59">
        <f t="shared" si="22"/>
        <v>0</v>
      </c>
      <c r="CG76" s="60">
        <f t="shared" si="23"/>
        <v>432683</v>
      </c>
      <c r="CJ76" s="121"/>
    </row>
    <row r="77" spans="1:88" x14ac:dyDescent="0.2">
      <c r="A77" s="146" t="s">
        <v>22</v>
      </c>
      <c r="B77" s="47" t="s">
        <v>780</v>
      </c>
      <c r="C77" s="4" t="s">
        <v>21</v>
      </c>
      <c r="D77" s="5" t="s">
        <v>653</v>
      </c>
      <c r="E77" s="4" t="s">
        <v>735</v>
      </c>
      <c r="F77" s="5"/>
      <c r="G77" s="8" t="s">
        <v>802</v>
      </c>
      <c r="H77" s="40"/>
      <c r="I77" s="31">
        <v>0</v>
      </c>
      <c r="J77" s="64">
        <v>0.49</v>
      </c>
      <c r="K77" s="123">
        <v>20011051</v>
      </c>
      <c r="L77" s="124">
        <v>20400876.668831166</v>
      </c>
      <c r="M77" s="125">
        <v>20790702.741781</v>
      </c>
      <c r="N77" s="147">
        <v>18510222.175000001</v>
      </c>
      <c r="O77" s="133">
        <v>18870810.918668829</v>
      </c>
      <c r="P77" s="148">
        <v>19231400.036147427</v>
      </c>
      <c r="Q77" s="149">
        <v>0</v>
      </c>
      <c r="R77" s="150">
        <v>0</v>
      </c>
      <c r="S77" s="151">
        <v>0</v>
      </c>
      <c r="T77" s="132">
        <v>3829824.5327649987</v>
      </c>
      <c r="U77" s="124">
        <v>3904431.5041824984</v>
      </c>
      <c r="V77" s="134">
        <v>3979038.4756</v>
      </c>
      <c r="W77" s="152">
        <v>1011919</v>
      </c>
      <c r="X77" s="153" t="s">
        <v>821</v>
      </c>
      <c r="Y77" s="154" t="s">
        <v>821</v>
      </c>
      <c r="Z77" s="147">
        <v>14903353</v>
      </c>
      <c r="AA77" s="124">
        <v>16446151</v>
      </c>
      <c r="AB77" s="125">
        <v>15817117</v>
      </c>
      <c r="AC77" s="147">
        <v>504474.84499999997</v>
      </c>
      <c r="AD77" s="124">
        <v>536346.89500000002</v>
      </c>
      <c r="AE77" s="134">
        <v>588367.01</v>
      </c>
      <c r="AF77" s="147"/>
      <c r="AG77" s="124">
        <v>16192.05</v>
      </c>
      <c r="AH77" s="134">
        <v>38018.120000000003</v>
      </c>
      <c r="AI77" s="147">
        <v>0</v>
      </c>
      <c r="AJ77" s="124">
        <v>0</v>
      </c>
      <c r="AK77" s="148">
        <v>1191.68</v>
      </c>
      <c r="AL77" s="147"/>
      <c r="AM77" s="124">
        <v>0</v>
      </c>
      <c r="AN77" s="155">
        <v>0</v>
      </c>
      <c r="AO77" s="147">
        <v>0</v>
      </c>
      <c r="AP77" s="124">
        <v>0</v>
      </c>
      <c r="AQ77" s="125">
        <v>0</v>
      </c>
      <c r="AR77" s="147">
        <v>0</v>
      </c>
      <c r="AS77" s="124">
        <v>0</v>
      </c>
      <c r="AT77" s="134">
        <v>46198.67</v>
      </c>
      <c r="AU77" s="147"/>
      <c r="AV77" s="124">
        <v>0</v>
      </c>
      <c r="AW77" s="134">
        <v>930.51</v>
      </c>
      <c r="AX77" s="147"/>
      <c r="AY77" s="124">
        <v>11058.32</v>
      </c>
      <c r="AZ77" s="134">
        <v>30207.03</v>
      </c>
      <c r="BA77" s="147"/>
      <c r="BB77" s="124"/>
      <c r="BC77" s="148">
        <v>3264.87</v>
      </c>
      <c r="BD77" s="147"/>
      <c r="BE77" s="124">
        <v>171564.19</v>
      </c>
      <c r="BF77" s="155">
        <v>284093.18</v>
      </c>
      <c r="BG77" s="147"/>
      <c r="BH77" s="124"/>
      <c r="BI77" s="125">
        <v>35365.75</v>
      </c>
      <c r="BJ77" s="147">
        <v>0</v>
      </c>
      <c r="BK77" s="124">
        <v>0</v>
      </c>
      <c r="BL77" s="134">
        <v>0</v>
      </c>
      <c r="BM77" s="147"/>
      <c r="BN77" s="124">
        <v>0</v>
      </c>
      <c r="BO77" s="155">
        <v>0</v>
      </c>
      <c r="BP77" s="147"/>
      <c r="BQ77" s="124"/>
      <c r="BR77" s="125">
        <v>0</v>
      </c>
      <c r="BS77" s="156">
        <f t="shared" si="24"/>
        <v>19237652.377765</v>
      </c>
      <c r="BT77" s="157">
        <f t="shared" si="25"/>
        <v>21085743.959182501</v>
      </c>
      <c r="BU77" s="158">
        <f t="shared" si="26"/>
        <v>20823792.295599997</v>
      </c>
      <c r="BV77" s="159">
        <f t="shared" si="15"/>
        <v>0.96135142415883101</v>
      </c>
      <c r="BW77" s="160">
        <f t="shared" si="16"/>
        <v>1.0335704833409285</v>
      </c>
      <c r="BX77" s="161">
        <f t="shared" si="17"/>
        <v>1.0015915553326873</v>
      </c>
      <c r="BY77" s="29">
        <f t="shared" si="18"/>
        <v>0</v>
      </c>
      <c r="BZ77" s="59">
        <f t="shared" si="19"/>
        <v>0</v>
      </c>
      <c r="CA77" s="60">
        <f t="shared" si="20"/>
        <v>0</v>
      </c>
      <c r="CB77" s="29">
        <f t="shared" si="27"/>
        <v>0</v>
      </c>
      <c r="CC77" s="59">
        <f t="shared" si="28"/>
        <v>0</v>
      </c>
      <c r="CD77" s="60">
        <f t="shared" si="29"/>
        <v>0</v>
      </c>
      <c r="CE77" s="29">
        <f t="shared" si="21"/>
        <v>0</v>
      </c>
      <c r="CF77" s="59">
        <f t="shared" si="22"/>
        <v>0</v>
      </c>
      <c r="CG77" s="60">
        <f t="shared" si="23"/>
        <v>0</v>
      </c>
      <c r="CJ77" s="121"/>
    </row>
    <row r="78" spans="1:88" x14ac:dyDescent="0.2">
      <c r="A78" s="146" t="s">
        <v>24</v>
      </c>
      <c r="B78" s="47" t="s">
        <v>777</v>
      </c>
      <c r="C78" s="4" t="s">
        <v>23</v>
      </c>
      <c r="D78" s="5" t="s">
        <v>696</v>
      </c>
      <c r="E78" s="4" t="s">
        <v>697</v>
      </c>
      <c r="F78" s="5"/>
      <c r="G78" s="8" t="s">
        <v>802</v>
      </c>
      <c r="H78" s="40"/>
      <c r="I78" s="31">
        <v>0</v>
      </c>
      <c r="J78" s="64">
        <v>0.4</v>
      </c>
      <c r="K78" s="123">
        <v>2372574</v>
      </c>
      <c r="L78" s="124">
        <v>2418792.9740259741</v>
      </c>
      <c r="M78" s="125">
        <v>2465011.4499479998</v>
      </c>
      <c r="N78" s="147">
        <v>2194630.9500000002</v>
      </c>
      <c r="O78" s="133">
        <v>2237383.500974026</v>
      </c>
      <c r="P78" s="148">
        <v>2280135.5912019</v>
      </c>
      <c r="Q78" s="149">
        <v>0.5</v>
      </c>
      <c r="R78" s="150">
        <v>0.5</v>
      </c>
      <c r="S78" s="151">
        <v>0.5</v>
      </c>
      <c r="T78" s="132">
        <v>-29118069.323362999</v>
      </c>
      <c r="U78" s="124">
        <v>-29685304.440051887</v>
      </c>
      <c r="V78" s="134">
        <v>-30252539.556740001</v>
      </c>
      <c r="W78" s="152">
        <v>4785107</v>
      </c>
      <c r="X78" s="153" t="s">
        <v>821</v>
      </c>
      <c r="Y78" s="154" t="s">
        <v>821</v>
      </c>
      <c r="Z78" s="147">
        <v>29079720</v>
      </c>
      <c r="AA78" s="124">
        <v>32856278</v>
      </c>
      <c r="AB78" s="125">
        <v>33877115</v>
      </c>
      <c r="AC78" s="147">
        <v>267261</v>
      </c>
      <c r="AD78" s="124">
        <v>283838.2</v>
      </c>
      <c r="AE78" s="134">
        <v>281565.60000000003</v>
      </c>
      <c r="AF78" s="147"/>
      <c r="AG78" s="124">
        <v>7502.2000000000007</v>
      </c>
      <c r="AH78" s="134">
        <v>13796.400000000001</v>
      </c>
      <c r="AI78" s="147">
        <v>0</v>
      </c>
      <c r="AJ78" s="124">
        <v>1000</v>
      </c>
      <c r="AK78" s="148">
        <v>1000</v>
      </c>
      <c r="AL78" s="147"/>
      <c r="AM78" s="124">
        <v>0</v>
      </c>
      <c r="AN78" s="155">
        <v>0</v>
      </c>
      <c r="AO78" s="147">
        <v>0</v>
      </c>
      <c r="AP78" s="124">
        <v>0</v>
      </c>
      <c r="AQ78" s="125">
        <v>0</v>
      </c>
      <c r="AR78" s="147">
        <v>0</v>
      </c>
      <c r="AS78" s="124">
        <v>0</v>
      </c>
      <c r="AT78" s="134">
        <v>76191.199999999997</v>
      </c>
      <c r="AU78" s="147"/>
      <c r="AV78" s="124">
        <v>0</v>
      </c>
      <c r="AW78" s="134">
        <v>33329.200000000004</v>
      </c>
      <c r="AX78" s="147"/>
      <c r="AY78" s="124">
        <v>0</v>
      </c>
      <c r="AZ78" s="134">
        <v>3849.2000000000003</v>
      </c>
      <c r="BA78" s="147"/>
      <c r="BB78" s="124"/>
      <c r="BC78" s="148">
        <v>90.4</v>
      </c>
      <c r="BD78" s="147"/>
      <c r="BE78" s="124">
        <v>70118</v>
      </c>
      <c r="BF78" s="155">
        <v>107322</v>
      </c>
      <c r="BG78" s="147"/>
      <c r="BH78" s="124"/>
      <c r="BI78" s="125">
        <v>9981.2000000000007</v>
      </c>
      <c r="BJ78" s="147">
        <v>0</v>
      </c>
      <c r="BK78" s="124">
        <v>0</v>
      </c>
      <c r="BL78" s="134">
        <v>0</v>
      </c>
      <c r="BM78" s="147"/>
      <c r="BN78" s="124">
        <v>0</v>
      </c>
      <c r="BO78" s="155">
        <v>0</v>
      </c>
      <c r="BP78" s="147"/>
      <c r="BQ78" s="124"/>
      <c r="BR78" s="125">
        <v>1466.8000000000002</v>
      </c>
      <c r="BS78" s="156">
        <f t="shared" si="24"/>
        <v>228911.67663700134</v>
      </c>
      <c r="BT78" s="157">
        <f t="shared" si="25"/>
        <v>3533431.9599481113</v>
      </c>
      <c r="BU78" s="158">
        <f t="shared" si="26"/>
        <v>4153167.4432600066</v>
      </c>
      <c r="BV78" s="159">
        <f t="shared" si="15"/>
        <v>9.6482418098234796E-2</v>
      </c>
      <c r="BW78" s="160">
        <f t="shared" si="16"/>
        <v>1.4608244681920297</v>
      </c>
      <c r="BX78" s="161">
        <f t="shared" si="17"/>
        <v>1.6848471204251887</v>
      </c>
      <c r="BY78" s="29">
        <f t="shared" si="18"/>
        <v>1965719.2733629989</v>
      </c>
      <c r="BZ78" s="59">
        <f t="shared" si="19"/>
        <v>0</v>
      </c>
      <c r="CA78" s="60">
        <f t="shared" si="20"/>
        <v>0</v>
      </c>
      <c r="CB78" s="29">
        <f t="shared" si="27"/>
        <v>1965719</v>
      </c>
      <c r="CC78" s="59">
        <f t="shared" si="28"/>
        <v>0</v>
      </c>
      <c r="CD78" s="60">
        <f t="shared" si="29"/>
        <v>0</v>
      </c>
      <c r="CE78" s="29">
        <f t="shared" si="21"/>
        <v>0</v>
      </c>
      <c r="CF78" s="59">
        <f t="shared" si="22"/>
        <v>557319</v>
      </c>
      <c r="CG78" s="60">
        <f t="shared" si="23"/>
        <v>844078</v>
      </c>
      <c r="CJ78" s="121"/>
    </row>
    <row r="79" spans="1:88" x14ac:dyDescent="0.2">
      <c r="A79" s="146" t="s">
        <v>26</v>
      </c>
      <c r="B79" s="47" t="s">
        <v>777</v>
      </c>
      <c r="C79" s="4" t="s">
        <v>25</v>
      </c>
      <c r="D79" s="5" t="s">
        <v>732</v>
      </c>
      <c r="E79" s="4" t="s">
        <v>653</v>
      </c>
      <c r="F79" s="39" t="s">
        <v>790</v>
      </c>
      <c r="G79" s="36" t="s">
        <v>790</v>
      </c>
      <c r="H79" s="38" t="s">
        <v>790</v>
      </c>
      <c r="I79" s="31">
        <v>0</v>
      </c>
      <c r="J79" s="64">
        <v>0.4</v>
      </c>
      <c r="K79" s="123">
        <v>1850130</v>
      </c>
      <c r="L79" s="124">
        <v>1886171.4935064935</v>
      </c>
      <c r="M79" s="125">
        <v>1922212.572101</v>
      </c>
      <c r="N79" s="147">
        <v>1711370.25</v>
      </c>
      <c r="O79" s="133">
        <v>1744708.6314935065</v>
      </c>
      <c r="P79" s="148">
        <v>1778046.6291934252</v>
      </c>
      <c r="Q79" s="149">
        <v>0.5</v>
      </c>
      <c r="R79" s="150">
        <v>0.5</v>
      </c>
      <c r="S79" s="151">
        <v>0.5</v>
      </c>
      <c r="T79" s="132">
        <v>-12238835.152677</v>
      </c>
      <c r="U79" s="124">
        <v>-12477254.01928759</v>
      </c>
      <c r="V79" s="134">
        <v>-12715672.885898</v>
      </c>
      <c r="W79" s="152">
        <v>1128512</v>
      </c>
      <c r="X79" s="153" t="s">
        <v>817</v>
      </c>
      <c r="Y79" s="154" t="s">
        <v>821</v>
      </c>
      <c r="Z79" s="147">
        <v>14633854</v>
      </c>
      <c r="AA79" s="124">
        <v>14210455</v>
      </c>
      <c r="AB79" s="125">
        <v>17548132</v>
      </c>
      <c r="AC79" s="147">
        <v>285196.40000000002</v>
      </c>
      <c r="AD79" s="124">
        <v>314692.60000000003</v>
      </c>
      <c r="AE79" s="134">
        <v>339496</v>
      </c>
      <c r="AF79" s="147"/>
      <c r="AG79" s="124">
        <v>9975.8000000000011</v>
      </c>
      <c r="AH79" s="134">
        <v>26209.4</v>
      </c>
      <c r="AI79" s="147">
        <v>0</v>
      </c>
      <c r="AJ79" s="124">
        <v>0</v>
      </c>
      <c r="AK79" s="148">
        <v>0</v>
      </c>
      <c r="AL79" s="147"/>
      <c r="AM79" s="124">
        <v>0</v>
      </c>
      <c r="AN79" s="155">
        <v>0</v>
      </c>
      <c r="AO79" s="147">
        <v>0</v>
      </c>
      <c r="AP79" s="124">
        <v>0</v>
      </c>
      <c r="AQ79" s="125">
        <v>0</v>
      </c>
      <c r="AR79" s="147">
        <v>0</v>
      </c>
      <c r="AS79" s="124">
        <v>0</v>
      </c>
      <c r="AT79" s="134">
        <v>0</v>
      </c>
      <c r="AU79" s="147"/>
      <c r="AV79" s="124">
        <v>0</v>
      </c>
      <c r="AW79" s="134">
        <v>0</v>
      </c>
      <c r="AX79" s="147"/>
      <c r="AY79" s="124">
        <v>0</v>
      </c>
      <c r="AZ79" s="134">
        <v>0</v>
      </c>
      <c r="BA79" s="147"/>
      <c r="BB79" s="124"/>
      <c r="BC79" s="148">
        <v>0</v>
      </c>
      <c r="BD79" s="147"/>
      <c r="BE79" s="124">
        <v>104020.40000000001</v>
      </c>
      <c r="BF79" s="155">
        <v>134778.80000000002</v>
      </c>
      <c r="BG79" s="147"/>
      <c r="BH79" s="124"/>
      <c r="BI79" s="125">
        <v>-1517.2</v>
      </c>
      <c r="BJ79" s="147">
        <v>0</v>
      </c>
      <c r="BK79" s="124">
        <v>798.80000000000007</v>
      </c>
      <c r="BL79" s="134">
        <v>0</v>
      </c>
      <c r="BM79" s="147"/>
      <c r="BN79" s="124">
        <v>1728</v>
      </c>
      <c r="BO79" s="155">
        <v>0</v>
      </c>
      <c r="BP79" s="147"/>
      <c r="BQ79" s="124"/>
      <c r="BR79" s="125">
        <v>0</v>
      </c>
      <c r="BS79" s="156">
        <f t="shared" si="24"/>
        <v>3041339.0873230007</v>
      </c>
      <c r="BT79" s="157">
        <f t="shared" si="25"/>
        <v>2074135.6207124107</v>
      </c>
      <c r="BU79" s="158">
        <f t="shared" si="26"/>
        <v>5241145.1541019995</v>
      </c>
      <c r="BV79" s="159">
        <f t="shared" si="15"/>
        <v>1.64385156033522</v>
      </c>
      <c r="BW79" s="160">
        <f t="shared" si="16"/>
        <v>1.0996537843207892</v>
      </c>
      <c r="BX79" s="161">
        <f t="shared" si="17"/>
        <v>2.7266209940419692</v>
      </c>
      <c r="BY79" s="29">
        <f t="shared" si="18"/>
        <v>0</v>
      </c>
      <c r="BZ79" s="59">
        <f t="shared" si="19"/>
        <v>0</v>
      </c>
      <c r="CA79" s="60">
        <f t="shared" si="20"/>
        <v>0</v>
      </c>
      <c r="CB79" s="29">
        <f t="shared" si="27"/>
        <v>0</v>
      </c>
      <c r="CC79" s="59">
        <f t="shared" si="28"/>
        <v>0</v>
      </c>
      <c r="CD79" s="60">
        <f t="shared" si="29"/>
        <v>0</v>
      </c>
      <c r="CE79" s="29">
        <f t="shared" si="21"/>
        <v>595605</v>
      </c>
      <c r="CF79" s="59">
        <f t="shared" si="22"/>
        <v>93982</v>
      </c>
      <c r="CG79" s="60">
        <f t="shared" si="23"/>
        <v>1659466</v>
      </c>
      <c r="CJ79" s="121"/>
    </row>
    <row r="80" spans="1:88" x14ac:dyDescent="0.2">
      <c r="A80" s="146" t="s">
        <v>28</v>
      </c>
      <c r="B80" s="47" t="s">
        <v>780</v>
      </c>
      <c r="C80" s="4" t="s">
        <v>27</v>
      </c>
      <c r="D80" s="5" t="s">
        <v>653</v>
      </c>
      <c r="E80" s="4" t="s">
        <v>693</v>
      </c>
      <c r="F80" s="5"/>
      <c r="G80" s="8" t="s">
        <v>802</v>
      </c>
      <c r="H80" s="38" t="s">
        <v>826</v>
      </c>
      <c r="I80" s="31">
        <v>0</v>
      </c>
      <c r="J80" s="64">
        <v>0.49</v>
      </c>
      <c r="K80" s="123">
        <v>50423689</v>
      </c>
      <c r="L80" s="124">
        <v>51405968.655844152</v>
      </c>
      <c r="M80" s="125">
        <v>52388248.461599</v>
      </c>
      <c r="N80" s="147">
        <v>46641912.325000003</v>
      </c>
      <c r="O80" s="133">
        <v>47550521.006655842</v>
      </c>
      <c r="P80" s="148">
        <v>48459129.826979078</v>
      </c>
      <c r="Q80" s="149">
        <v>0</v>
      </c>
      <c r="R80" s="150">
        <v>0</v>
      </c>
      <c r="S80" s="151">
        <v>0</v>
      </c>
      <c r="T80" s="132">
        <v>12666563.403449005</v>
      </c>
      <c r="U80" s="124">
        <v>12913314.638581127</v>
      </c>
      <c r="V80" s="134">
        <v>13160065.873713</v>
      </c>
      <c r="W80" s="152">
        <v>5164658</v>
      </c>
      <c r="X80" s="153" t="s">
        <v>821</v>
      </c>
      <c r="Y80" s="154" t="s">
        <v>821</v>
      </c>
      <c r="Z80" s="147">
        <v>35939600</v>
      </c>
      <c r="AA80" s="124">
        <v>42392029</v>
      </c>
      <c r="AB80" s="125">
        <v>42366617</v>
      </c>
      <c r="AC80" s="147">
        <v>929402.17614999996</v>
      </c>
      <c r="AD80" s="124">
        <v>986773.51500000001</v>
      </c>
      <c r="AE80" s="134">
        <v>1055063.5900000001</v>
      </c>
      <c r="AF80" s="147"/>
      <c r="AG80" s="124">
        <v>22555.435000000001</v>
      </c>
      <c r="AH80" s="134">
        <v>39158.839999999997</v>
      </c>
      <c r="AI80" s="147">
        <v>0</v>
      </c>
      <c r="AJ80" s="124">
        <v>0</v>
      </c>
      <c r="AK80" s="148">
        <v>0</v>
      </c>
      <c r="AL80" s="147"/>
      <c r="AM80" s="124">
        <v>0</v>
      </c>
      <c r="AN80" s="155">
        <v>0</v>
      </c>
      <c r="AO80" s="147">
        <v>0</v>
      </c>
      <c r="AP80" s="124">
        <v>0</v>
      </c>
      <c r="AQ80" s="125">
        <v>0</v>
      </c>
      <c r="AR80" s="147">
        <v>0</v>
      </c>
      <c r="AS80" s="124">
        <v>0</v>
      </c>
      <c r="AT80" s="134">
        <v>0</v>
      </c>
      <c r="AU80" s="147"/>
      <c r="AV80" s="124">
        <v>0</v>
      </c>
      <c r="AW80" s="134">
        <v>0</v>
      </c>
      <c r="AX80" s="147"/>
      <c r="AY80" s="124">
        <v>6803.65</v>
      </c>
      <c r="AZ80" s="134">
        <v>17751.72</v>
      </c>
      <c r="BA80" s="147"/>
      <c r="BB80" s="124"/>
      <c r="BC80" s="148">
        <v>1083.8799999999999</v>
      </c>
      <c r="BD80" s="147"/>
      <c r="BE80" s="124">
        <v>447533.66</v>
      </c>
      <c r="BF80" s="155">
        <v>619077.76</v>
      </c>
      <c r="BG80" s="147"/>
      <c r="BH80" s="124"/>
      <c r="BI80" s="125">
        <v>-2813.58</v>
      </c>
      <c r="BJ80" s="147">
        <v>0</v>
      </c>
      <c r="BK80" s="124">
        <v>0</v>
      </c>
      <c r="BL80" s="134">
        <v>0</v>
      </c>
      <c r="BM80" s="147"/>
      <c r="BN80" s="124">
        <v>0</v>
      </c>
      <c r="BO80" s="155">
        <v>0</v>
      </c>
      <c r="BP80" s="147"/>
      <c r="BQ80" s="124"/>
      <c r="BR80" s="125">
        <v>8098.23</v>
      </c>
      <c r="BS80" s="156">
        <f t="shared" si="24"/>
        <v>49535565.579599008</v>
      </c>
      <c r="BT80" s="157">
        <f t="shared" si="25"/>
        <v>56769009.898581125</v>
      </c>
      <c r="BU80" s="158">
        <f t="shared" si="26"/>
        <v>57264103.313713007</v>
      </c>
      <c r="BV80" s="159">
        <f t="shared" si="15"/>
        <v>0.98238678212534203</v>
      </c>
      <c r="BW80" s="160">
        <f t="shared" si="16"/>
        <v>1.104327209134834</v>
      </c>
      <c r="BX80" s="161">
        <f t="shared" si="17"/>
        <v>1.0930715378981997</v>
      </c>
      <c r="BY80" s="29">
        <f t="shared" si="18"/>
        <v>0</v>
      </c>
      <c r="BZ80" s="59">
        <f t="shared" si="19"/>
        <v>0</v>
      </c>
      <c r="CA80" s="60">
        <f t="shared" si="20"/>
        <v>0</v>
      </c>
      <c r="CB80" s="29">
        <f t="shared" si="27"/>
        <v>0</v>
      </c>
      <c r="CC80" s="59">
        <f t="shared" si="28"/>
        <v>0</v>
      </c>
      <c r="CD80" s="60">
        <f t="shared" si="29"/>
        <v>0</v>
      </c>
      <c r="CE80" s="29">
        <f t="shared" si="21"/>
        <v>0</v>
      </c>
      <c r="CF80" s="59">
        <f t="shared" si="22"/>
        <v>0</v>
      </c>
      <c r="CG80" s="60">
        <f t="shared" si="23"/>
        <v>0</v>
      </c>
      <c r="CJ80" s="121"/>
    </row>
    <row r="81" spans="1:88" x14ac:dyDescent="0.2">
      <c r="A81" s="146" t="s">
        <v>30</v>
      </c>
      <c r="B81" s="47" t="s">
        <v>777</v>
      </c>
      <c r="C81" s="4" t="s">
        <v>29</v>
      </c>
      <c r="D81" s="5" t="s">
        <v>692</v>
      </c>
      <c r="E81" s="4" t="s">
        <v>693</v>
      </c>
      <c r="F81" s="5"/>
      <c r="G81" s="8" t="s">
        <v>802</v>
      </c>
      <c r="H81" s="38" t="s">
        <v>826</v>
      </c>
      <c r="I81" s="31">
        <v>0</v>
      </c>
      <c r="J81" s="64">
        <v>0.4</v>
      </c>
      <c r="K81" s="123">
        <v>1463345</v>
      </c>
      <c r="L81" s="124">
        <v>1491851.7207792206</v>
      </c>
      <c r="M81" s="125">
        <v>1520358.016084</v>
      </c>
      <c r="N81" s="147">
        <v>1353594.125</v>
      </c>
      <c r="O81" s="133">
        <v>1379962.8417207792</v>
      </c>
      <c r="P81" s="148">
        <v>1406331.1648777002</v>
      </c>
      <c r="Q81" s="149">
        <v>0.5</v>
      </c>
      <c r="R81" s="150">
        <v>0.5</v>
      </c>
      <c r="S81" s="151">
        <v>0.5</v>
      </c>
      <c r="T81" s="132">
        <v>-5255571.7571440004</v>
      </c>
      <c r="U81" s="124">
        <v>-5357953.0251403125</v>
      </c>
      <c r="V81" s="134">
        <v>-5460334.2931359997</v>
      </c>
      <c r="W81" s="152">
        <v>389555</v>
      </c>
      <c r="X81" s="153" t="s">
        <v>821</v>
      </c>
      <c r="Y81" s="154" t="s">
        <v>821</v>
      </c>
      <c r="Z81" s="147">
        <v>6531617</v>
      </c>
      <c r="AA81" s="124">
        <v>6698364</v>
      </c>
      <c r="AB81" s="125">
        <v>6671899</v>
      </c>
      <c r="AC81" s="147">
        <v>492283</v>
      </c>
      <c r="AD81" s="124">
        <v>518117</v>
      </c>
      <c r="AE81" s="134">
        <v>546208.20000000007</v>
      </c>
      <c r="AF81" s="147"/>
      <c r="AG81" s="124">
        <v>10042.6</v>
      </c>
      <c r="AH81" s="134">
        <v>20000.2</v>
      </c>
      <c r="AI81" s="147">
        <v>1028.8</v>
      </c>
      <c r="AJ81" s="124">
        <v>0</v>
      </c>
      <c r="AK81" s="148">
        <v>0</v>
      </c>
      <c r="AL81" s="147"/>
      <c r="AM81" s="124">
        <v>0</v>
      </c>
      <c r="AN81" s="155">
        <v>-121.60000000000001</v>
      </c>
      <c r="AO81" s="147">
        <v>0</v>
      </c>
      <c r="AP81" s="124">
        <v>0</v>
      </c>
      <c r="AQ81" s="125">
        <v>0</v>
      </c>
      <c r="AR81" s="147">
        <v>0</v>
      </c>
      <c r="AS81" s="124">
        <v>0</v>
      </c>
      <c r="AT81" s="134">
        <v>0</v>
      </c>
      <c r="AU81" s="147"/>
      <c r="AV81" s="124">
        <v>0</v>
      </c>
      <c r="AW81" s="134">
        <v>0</v>
      </c>
      <c r="AX81" s="147"/>
      <c r="AY81" s="124">
        <v>0</v>
      </c>
      <c r="AZ81" s="134">
        <v>0</v>
      </c>
      <c r="BA81" s="147"/>
      <c r="BB81" s="124"/>
      <c r="BC81" s="148">
        <v>0</v>
      </c>
      <c r="BD81" s="147"/>
      <c r="BE81" s="124">
        <v>210885.6</v>
      </c>
      <c r="BF81" s="155">
        <v>305035.60000000003</v>
      </c>
      <c r="BG81" s="147"/>
      <c r="BH81" s="124"/>
      <c r="BI81" s="125">
        <v>3562.4</v>
      </c>
      <c r="BJ81" s="147">
        <v>0</v>
      </c>
      <c r="BK81" s="124">
        <v>0</v>
      </c>
      <c r="BL81" s="134">
        <v>0</v>
      </c>
      <c r="BM81" s="147"/>
      <c r="BN81" s="124">
        <v>0</v>
      </c>
      <c r="BO81" s="155">
        <v>0</v>
      </c>
      <c r="BP81" s="147"/>
      <c r="BQ81" s="124"/>
      <c r="BR81" s="125">
        <v>7260.4000000000005</v>
      </c>
      <c r="BS81" s="156">
        <f t="shared" si="24"/>
        <v>1769357.0428559994</v>
      </c>
      <c r="BT81" s="157">
        <f t="shared" si="25"/>
        <v>2079456.1748596868</v>
      </c>
      <c r="BU81" s="158">
        <f t="shared" si="26"/>
        <v>2093509.9068640014</v>
      </c>
      <c r="BV81" s="159">
        <f t="shared" si="15"/>
        <v>1.2091181798249897</v>
      </c>
      <c r="BW81" s="160">
        <f t="shared" si="16"/>
        <v>1.3938759099822267</v>
      </c>
      <c r="BX81" s="161">
        <f t="shared" si="17"/>
        <v>1.3769848185207547</v>
      </c>
      <c r="BY81" s="29">
        <f t="shared" si="18"/>
        <v>0</v>
      </c>
      <c r="BZ81" s="59">
        <f t="shared" si="19"/>
        <v>0</v>
      </c>
      <c r="CA81" s="60">
        <f t="shared" si="20"/>
        <v>0</v>
      </c>
      <c r="CB81" s="29">
        <f t="shared" si="27"/>
        <v>0</v>
      </c>
      <c r="CC81" s="59">
        <f t="shared" si="28"/>
        <v>0</v>
      </c>
      <c r="CD81" s="60">
        <f t="shared" si="29"/>
        <v>0</v>
      </c>
      <c r="CE81" s="29">
        <f t="shared" si="21"/>
        <v>153006</v>
      </c>
      <c r="CF81" s="59">
        <f t="shared" si="22"/>
        <v>293802</v>
      </c>
      <c r="CG81" s="60">
        <f t="shared" si="23"/>
        <v>286576</v>
      </c>
      <c r="CJ81" s="121"/>
    </row>
    <row r="82" spans="1:88" x14ac:dyDescent="0.2">
      <c r="A82" s="146" t="s">
        <v>32</v>
      </c>
      <c r="B82" s="47" t="s">
        <v>779</v>
      </c>
      <c r="C82" s="4" t="s">
        <v>31</v>
      </c>
      <c r="D82" s="5" t="s">
        <v>653</v>
      </c>
      <c r="E82" s="4" t="s">
        <v>702</v>
      </c>
      <c r="F82" s="5"/>
      <c r="G82" s="8" t="s">
        <v>802</v>
      </c>
      <c r="H82" s="40"/>
      <c r="I82" s="31">
        <v>0</v>
      </c>
      <c r="J82" s="64">
        <v>0.49</v>
      </c>
      <c r="K82" s="123">
        <v>66712659</v>
      </c>
      <c r="L82" s="124">
        <v>68012256.25324674</v>
      </c>
      <c r="M82" s="125">
        <v>69311853.075489998</v>
      </c>
      <c r="N82" s="147">
        <v>61709209.575000003</v>
      </c>
      <c r="O82" s="133">
        <v>62911337.03425324</v>
      </c>
      <c r="P82" s="148">
        <v>64113464.094828248</v>
      </c>
      <c r="Q82" s="149">
        <v>0</v>
      </c>
      <c r="R82" s="150">
        <v>0</v>
      </c>
      <c r="S82" s="151">
        <v>0</v>
      </c>
      <c r="T82" s="132">
        <v>25960583.741329998</v>
      </c>
      <c r="U82" s="124">
        <v>26466309.39862863</v>
      </c>
      <c r="V82" s="134">
        <v>26972035.055927001</v>
      </c>
      <c r="W82" s="152">
        <v>4700271</v>
      </c>
      <c r="X82" s="153" t="s">
        <v>821</v>
      </c>
      <c r="Y82" s="154" t="s">
        <v>821</v>
      </c>
      <c r="Z82" s="147">
        <v>40505026</v>
      </c>
      <c r="AA82" s="124">
        <v>42357454</v>
      </c>
      <c r="AB82" s="125">
        <v>46153721</v>
      </c>
      <c r="AC82" s="147">
        <v>1358668.08</v>
      </c>
      <c r="AD82" s="124">
        <v>1460113.5149999999</v>
      </c>
      <c r="AE82" s="134">
        <v>1520971.76</v>
      </c>
      <c r="AF82" s="147"/>
      <c r="AG82" s="124">
        <v>44939.86</v>
      </c>
      <c r="AH82" s="134">
        <v>28714.735000000001</v>
      </c>
      <c r="AI82" s="147">
        <v>0</v>
      </c>
      <c r="AJ82" s="124">
        <v>0</v>
      </c>
      <c r="AK82" s="148">
        <v>0</v>
      </c>
      <c r="AL82" s="147"/>
      <c r="AM82" s="124">
        <v>0</v>
      </c>
      <c r="AN82" s="155">
        <v>0</v>
      </c>
      <c r="AO82" s="147">
        <v>0</v>
      </c>
      <c r="AP82" s="124">
        <v>0</v>
      </c>
      <c r="AQ82" s="125">
        <v>0</v>
      </c>
      <c r="AR82" s="147">
        <v>0</v>
      </c>
      <c r="AS82" s="124">
        <v>421.89</v>
      </c>
      <c r="AT82" s="134">
        <v>22070.09</v>
      </c>
      <c r="AU82" s="147"/>
      <c r="AV82" s="124">
        <v>0</v>
      </c>
      <c r="AW82" s="134">
        <v>2588.1799999999998</v>
      </c>
      <c r="AX82" s="147"/>
      <c r="AY82" s="124">
        <v>9928.3799999999992</v>
      </c>
      <c r="AZ82" s="134">
        <v>17368.05</v>
      </c>
      <c r="BA82" s="147"/>
      <c r="BB82" s="124"/>
      <c r="BC82" s="148">
        <v>957.46</v>
      </c>
      <c r="BD82" s="147"/>
      <c r="BE82" s="124">
        <v>360752.7</v>
      </c>
      <c r="BF82" s="155">
        <v>585906.23</v>
      </c>
      <c r="BG82" s="147"/>
      <c r="BH82" s="124"/>
      <c r="BI82" s="125">
        <v>51989.979999999996</v>
      </c>
      <c r="BJ82" s="147">
        <v>0</v>
      </c>
      <c r="BK82" s="124">
        <v>0</v>
      </c>
      <c r="BL82" s="134">
        <v>0</v>
      </c>
      <c r="BM82" s="147"/>
      <c r="BN82" s="124">
        <v>0</v>
      </c>
      <c r="BO82" s="155">
        <v>0</v>
      </c>
      <c r="BP82" s="147"/>
      <c r="BQ82" s="124"/>
      <c r="BR82" s="125">
        <v>11416.02</v>
      </c>
      <c r="BS82" s="156">
        <f t="shared" si="24"/>
        <v>67824277.821329996</v>
      </c>
      <c r="BT82" s="157">
        <f t="shared" si="25"/>
        <v>70699919.743628636</v>
      </c>
      <c r="BU82" s="158">
        <f t="shared" si="26"/>
        <v>75367738.560927004</v>
      </c>
      <c r="BV82" s="159">
        <f t="shared" si="15"/>
        <v>1.0166627869132003</v>
      </c>
      <c r="BW82" s="160">
        <f t="shared" si="16"/>
        <v>1.0395173405271876</v>
      </c>
      <c r="BX82" s="161">
        <f t="shared" si="17"/>
        <v>1.0873715709034835</v>
      </c>
      <c r="BY82" s="29">
        <f t="shared" si="18"/>
        <v>0</v>
      </c>
      <c r="BZ82" s="59">
        <f t="shared" si="19"/>
        <v>0</v>
      </c>
      <c r="CA82" s="60">
        <f t="shared" si="20"/>
        <v>0</v>
      </c>
      <c r="CB82" s="29">
        <f t="shared" si="27"/>
        <v>0</v>
      </c>
      <c r="CC82" s="59">
        <f t="shared" si="28"/>
        <v>0</v>
      </c>
      <c r="CD82" s="60">
        <f t="shared" si="29"/>
        <v>0</v>
      </c>
      <c r="CE82" s="29">
        <f t="shared" si="21"/>
        <v>0</v>
      </c>
      <c r="CF82" s="59">
        <f t="shared" si="22"/>
        <v>0</v>
      </c>
      <c r="CG82" s="60">
        <f t="shared" si="23"/>
        <v>0</v>
      </c>
      <c r="CJ82" s="121"/>
    </row>
    <row r="83" spans="1:88" x14ac:dyDescent="0.2">
      <c r="A83" s="146" t="s">
        <v>34</v>
      </c>
      <c r="B83" s="47" t="s">
        <v>777</v>
      </c>
      <c r="C83" s="4" t="s">
        <v>33</v>
      </c>
      <c r="D83" s="5" t="s">
        <v>696</v>
      </c>
      <c r="E83" s="4" t="s">
        <v>697</v>
      </c>
      <c r="F83" s="5"/>
      <c r="G83" s="8" t="s">
        <v>802</v>
      </c>
      <c r="H83" s="38" t="s">
        <v>801</v>
      </c>
      <c r="I83" s="31">
        <v>0</v>
      </c>
      <c r="J83" s="64">
        <v>0.4</v>
      </c>
      <c r="K83" s="123">
        <v>3236643</v>
      </c>
      <c r="L83" s="124">
        <v>3299694.487012987</v>
      </c>
      <c r="M83" s="125">
        <v>3362745.8388800002</v>
      </c>
      <c r="N83" s="147">
        <v>2993894.7750000004</v>
      </c>
      <c r="O83" s="133">
        <v>3052217.4004870132</v>
      </c>
      <c r="P83" s="148">
        <v>3110539.9009640003</v>
      </c>
      <c r="Q83" s="149">
        <v>0.5</v>
      </c>
      <c r="R83" s="150">
        <v>0.5</v>
      </c>
      <c r="S83" s="151">
        <v>0.5</v>
      </c>
      <c r="T83" s="132">
        <v>-10122512.588400997</v>
      </c>
      <c r="U83" s="124">
        <v>-10319704.392071147</v>
      </c>
      <c r="V83" s="134">
        <v>-10516896.195741</v>
      </c>
      <c r="W83" s="152">
        <v>2205000</v>
      </c>
      <c r="X83" s="153" t="s">
        <v>821</v>
      </c>
      <c r="Y83" s="154" t="s">
        <v>821</v>
      </c>
      <c r="Z83" s="147">
        <v>11830091</v>
      </c>
      <c r="AA83" s="124">
        <v>11297444</v>
      </c>
      <c r="AB83" s="125">
        <v>14086143</v>
      </c>
      <c r="AC83" s="147">
        <v>425989.22800000006</v>
      </c>
      <c r="AD83" s="124">
        <v>473262</v>
      </c>
      <c r="AE83" s="134">
        <v>516248.2</v>
      </c>
      <c r="AF83" s="147"/>
      <c r="AG83" s="124">
        <v>17220.8</v>
      </c>
      <c r="AH83" s="134">
        <v>12326</v>
      </c>
      <c r="AI83" s="147">
        <v>611832.9360000001</v>
      </c>
      <c r="AJ83" s="124">
        <v>1064179.2</v>
      </c>
      <c r="AK83" s="148">
        <v>1041933.2000000001</v>
      </c>
      <c r="AL83" s="147"/>
      <c r="AM83" s="124">
        <v>0</v>
      </c>
      <c r="AN83" s="155">
        <v>0</v>
      </c>
      <c r="AO83" s="147">
        <v>696591.95200000005</v>
      </c>
      <c r="AP83" s="124">
        <v>1064179.2</v>
      </c>
      <c r="AQ83" s="125">
        <v>1041933.2000000001</v>
      </c>
      <c r="AR83" s="147">
        <v>0</v>
      </c>
      <c r="AS83" s="124">
        <v>0</v>
      </c>
      <c r="AT83" s="134">
        <v>0</v>
      </c>
      <c r="AU83" s="147"/>
      <c r="AV83" s="124">
        <v>0</v>
      </c>
      <c r="AW83" s="134">
        <v>0</v>
      </c>
      <c r="AX83" s="147"/>
      <c r="AY83" s="124">
        <v>3097.5640000000003</v>
      </c>
      <c r="AZ83" s="134">
        <v>6992.8</v>
      </c>
      <c r="BA83" s="147"/>
      <c r="BB83" s="124"/>
      <c r="BC83" s="148">
        <v>119.2</v>
      </c>
      <c r="BD83" s="147"/>
      <c r="BE83" s="124">
        <v>190796.57200000001</v>
      </c>
      <c r="BF83" s="155">
        <v>274199.2</v>
      </c>
      <c r="BG83" s="147"/>
      <c r="BH83" s="124"/>
      <c r="BI83" s="125">
        <v>2138.8000000000002</v>
      </c>
      <c r="BJ83" s="147">
        <v>0</v>
      </c>
      <c r="BK83" s="124">
        <v>9162.8000000000011</v>
      </c>
      <c r="BL83" s="134">
        <v>0</v>
      </c>
      <c r="BM83" s="147"/>
      <c r="BN83" s="124">
        <v>0</v>
      </c>
      <c r="BO83" s="155">
        <v>0</v>
      </c>
      <c r="BP83" s="147"/>
      <c r="BQ83" s="124"/>
      <c r="BR83" s="125">
        <v>6878.4000000000005</v>
      </c>
      <c r="BS83" s="156">
        <f>IF(I83=0,IF($X83="Yes",Z83+AC83+AI83-AO83+AR83+BJ83+(0.8*$W83*$J83)+T83,IF($Y83="Yes",Z83+AC83+AI83-AO83+AR83+BJ83+(0.8*$W83*$J83)+T83,Z83+AC83+AI83-AO83+AR83+BJ83+T83)),Z83+AC83+AI83-AO83+AR83+BJ83+(0.8*$W83*$J83)+T83)</f>
        <v>2048808.623599004</v>
      </c>
      <c r="BT83" s="157">
        <f t="shared" si="25"/>
        <v>1671279.3439288549</v>
      </c>
      <c r="BU83" s="158">
        <f t="shared" si="26"/>
        <v>4388149.404259</v>
      </c>
      <c r="BV83" s="159">
        <f t="shared" si="15"/>
        <v>0.6330042033054013</v>
      </c>
      <c r="BW83" s="160">
        <f t="shared" si="16"/>
        <v>0.50649517720707604</v>
      </c>
      <c r="BX83" s="161">
        <f t="shared" si="17"/>
        <v>1.3049304391438996</v>
      </c>
      <c r="BY83" s="29">
        <f t="shared" si="18"/>
        <v>945086.15140099637</v>
      </c>
      <c r="BZ83" s="59">
        <f t="shared" si="19"/>
        <v>1380938.0565581582</v>
      </c>
      <c r="CA83" s="60">
        <f t="shared" si="20"/>
        <v>0</v>
      </c>
      <c r="CB83" s="29">
        <f t="shared" si="27"/>
        <v>945086</v>
      </c>
      <c r="CC83" s="59">
        <f t="shared" si="28"/>
        <v>1380938</v>
      </c>
      <c r="CD83" s="60">
        <f t="shared" si="29"/>
        <v>0</v>
      </c>
      <c r="CE83" s="29">
        <f t="shared" si="21"/>
        <v>0</v>
      </c>
      <c r="CF83" s="59">
        <f t="shared" si="22"/>
        <v>0</v>
      </c>
      <c r="CG83" s="60">
        <f t="shared" si="23"/>
        <v>512702</v>
      </c>
      <c r="CJ83" s="121"/>
    </row>
    <row r="84" spans="1:88" x14ac:dyDescent="0.2">
      <c r="A84" s="146" t="s">
        <v>36</v>
      </c>
      <c r="B84" s="47" t="s">
        <v>779</v>
      </c>
      <c r="C84" s="4" t="s">
        <v>35</v>
      </c>
      <c r="D84" s="5" t="s">
        <v>653</v>
      </c>
      <c r="E84" s="4" t="s">
        <v>709</v>
      </c>
      <c r="F84" s="5"/>
      <c r="G84" s="8" t="s">
        <v>802</v>
      </c>
      <c r="H84" s="40"/>
      <c r="I84" s="31">
        <v>0</v>
      </c>
      <c r="J84" s="64">
        <v>0.49</v>
      </c>
      <c r="K84" s="123">
        <v>60169511</v>
      </c>
      <c r="L84" s="124">
        <v>61341644.33116883</v>
      </c>
      <c r="M84" s="125">
        <v>62513778.118179001</v>
      </c>
      <c r="N84" s="147">
        <v>55656797.675000004</v>
      </c>
      <c r="O84" s="133">
        <v>56741021.006331168</v>
      </c>
      <c r="P84" s="148">
        <v>57825244.75931558</v>
      </c>
      <c r="Q84" s="149">
        <v>0</v>
      </c>
      <c r="R84" s="150">
        <v>0</v>
      </c>
      <c r="S84" s="151">
        <v>0</v>
      </c>
      <c r="T84" s="132">
        <v>14601543.561866997</v>
      </c>
      <c r="U84" s="124">
        <v>14885989.2156696</v>
      </c>
      <c r="V84" s="134">
        <v>15170434.869472001</v>
      </c>
      <c r="W84" s="152">
        <v>5000000</v>
      </c>
      <c r="X84" s="153" t="s">
        <v>817</v>
      </c>
      <c r="Y84" s="154" t="s">
        <v>821</v>
      </c>
      <c r="Z84" s="147">
        <v>40988135</v>
      </c>
      <c r="AA84" s="124">
        <v>43501830</v>
      </c>
      <c r="AB84" s="125">
        <v>46716058</v>
      </c>
      <c r="AC84" s="147">
        <v>1539500.375</v>
      </c>
      <c r="AD84" s="124">
        <v>1645752.9550000001</v>
      </c>
      <c r="AE84" s="134">
        <v>1763131.23</v>
      </c>
      <c r="AF84" s="147"/>
      <c r="AG84" s="124">
        <v>50430.065000000002</v>
      </c>
      <c r="AH84" s="134">
        <v>68388.319999999992</v>
      </c>
      <c r="AI84" s="147">
        <v>0</v>
      </c>
      <c r="AJ84" s="124">
        <v>3843.56</v>
      </c>
      <c r="AK84" s="148">
        <v>8722.49</v>
      </c>
      <c r="AL84" s="147"/>
      <c r="AM84" s="124">
        <v>0</v>
      </c>
      <c r="AN84" s="155">
        <v>0</v>
      </c>
      <c r="AO84" s="147">
        <v>0</v>
      </c>
      <c r="AP84" s="124">
        <v>0</v>
      </c>
      <c r="AQ84" s="125">
        <v>0</v>
      </c>
      <c r="AR84" s="147">
        <v>0</v>
      </c>
      <c r="AS84" s="124">
        <v>0</v>
      </c>
      <c r="AT84" s="134">
        <v>0</v>
      </c>
      <c r="AU84" s="147"/>
      <c r="AV84" s="124">
        <v>0</v>
      </c>
      <c r="AW84" s="134">
        <v>0</v>
      </c>
      <c r="AX84" s="147"/>
      <c r="AY84" s="124">
        <v>7242.69</v>
      </c>
      <c r="AZ84" s="134">
        <v>32707.989999999998</v>
      </c>
      <c r="BA84" s="147"/>
      <c r="BB84" s="124"/>
      <c r="BC84" s="148">
        <v>6982.01</v>
      </c>
      <c r="BD84" s="147"/>
      <c r="BE84" s="124">
        <v>558099.22</v>
      </c>
      <c r="BF84" s="155">
        <v>780099.6</v>
      </c>
      <c r="BG84" s="147"/>
      <c r="BH84" s="124"/>
      <c r="BI84" s="125">
        <v>8590.19</v>
      </c>
      <c r="BJ84" s="147">
        <v>0</v>
      </c>
      <c r="BK84" s="124">
        <v>0</v>
      </c>
      <c r="BL84" s="134">
        <v>0</v>
      </c>
      <c r="BM84" s="147"/>
      <c r="BN84" s="124">
        <v>0</v>
      </c>
      <c r="BO84" s="155">
        <v>0</v>
      </c>
      <c r="BP84" s="147"/>
      <c r="BQ84" s="124"/>
      <c r="BR84" s="125">
        <v>9586.85</v>
      </c>
      <c r="BS84" s="156">
        <f t="shared" si="24"/>
        <v>59089178.936866999</v>
      </c>
      <c r="BT84" s="157">
        <f t="shared" si="25"/>
        <v>60163187.705669597</v>
      </c>
      <c r="BU84" s="158">
        <f t="shared" si="26"/>
        <v>64074701.549472004</v>
      </c>
      <c r="BV84" s="159">
        <f t="shared" si="15"/>
        <v>0.98204519124090939</v>
      </c>
      <c r="BW84" s="160">
        <f t="shared" si="16"/>
        <v>0.98078863652338644</v>
      </c>
      <c r="BX84" s="161">
        <f t="shared" si="17"/>
        <v>1.0249692704277473</v>
      </c>
      <c r="BY84" s="29">
        <f t="shared" si="18"/>
        <v>0</v>
      </c>
      <c r="BZ84" s="59">
        <f t="shared" si="19"/>
        <v>0</v>
      </c>
      <c r="CA84" s="60">
        <f t="shared" si="20"/>
        <v>0</v>
      </c>
      <c r="CB84" s="29">
        <f t="shared" si="27"/>
        <v>0</v>
      </c>
      <c r="CC84" s="59">
        <f t="shared" si="28"/>
        <v>0</v>
      </c>
      <c r="CD84" s="60">
        <f t="shared" si="29"/>
        <v>0</v>
      </c>
      <c r="CE84" s="29">
        <f t="shared" si="21"/>
        <v>0</v>
      </c>
      <c r="CF84" s="59">
        <f t="shared" si="22"/>
        <v>0</v>
      </c>
      <c r="CG84" s="60">
        <f t="shared" si="23"/>
        <v>0</v>
      </c>
      <c r="CJ84" s="121"/>
    </row>
    <row r="85" spans="1:88" x14ac:dyDescent="0.2">
      <c r="A85" s="146" t="s">
        <v>38</v>
      </c>
      <c r="B85" s="47" t="s">
        <v>780</v>
      </c>
      <c r="C85" s="4" t="s">
        <v>37</v>
      </c>
      <c r="D85" s="5" t="s">
        <v>653</v>
      </c>
      <c r="E85" s="4" t="s">
        <v>735</v>
      </c>
      <c r="F85" s="5"/>
      <c r="G85" s="8" t="s">
        <v>802</v>
      </c>
      <c r="H85" s="40"/>
      <c r="I85" s="31">
        <v>0</v>
      </c>
      <c r="J85" s="64">
        <v>0.49</v>
      </c>
      <c r="K85" s="123">
        <v>111208226</v>
      </c>
      <c r="L85" s="124">
        <v>113374620.012987</v>
      </c>
      <c r="M85" s="125">
        <v>115541014.25183</v>
      </c>
      <c r="N85" s="147">
        <v>102867609.05000001</v>
      </c>
      <c r="O85" s="133">
        <v>104871523.51201299</v>
      </c>
      <c r="P85" s="148">
        <v>106875438.18294275</v>
      </c>
      <c r="Q85" s="149">
        <v>0</v>
      </c>
      <c r="R85" s="150">
        <v>0</v>
      </c>
      <c r="S85" s="151">
        <v>0</v>
      </c>
      <c r="T85" s="132">
        <v>58222859.109457992</v>
      </c>
      <c r="U85" s="124">
        <v>59357070.650551327</v>
      </c>
      <c r="V85" s="134">
        <v>60491282.191644996</v>
      </c>
      <c r="W85" s="152">
        <v>3567418</v>
      </c>
      <c r="X85" s="153" t="s">
        <v>821</v>
      </c>
      <c r="Y85" s="154" t="s">
        <v>821</v>
      </c>
      <c r="Z85" s="147">
        <v>51348450</v>
      </c>
      <c r="AA85" s="124">
        <v>54713914</v>
      </c>
      <c r="AB85" s="125">
        <v>50782900</v>
      </c>
      <c r="AC85" s="147">
        <v>2190823.0750000002</v>
      </c>
      <c r="AD85" s="124">
        <v>2321893.1749999998</v>
      </c>
      <c r="AE85" s="134">
        <v>2420101.1800000002</v>
      </c>
      <c r="AF85" s="147"/>
      <c r="AG85" s="124">
        <v>44491.754999999997</v>
      </c>
      <c r="AH85" s="134">
        <v>30448.845000000001</v>
      </c>
      <c r="AI85" s="147">
        <v>0</v>
      </c>
      <c r="AJ85" s="124">
        <v>0</v>
      </c>
      <c r="AK85" s="148">
        <v>0</v>
      </c>
      <c r="AL85" s="147"/>
      <c r="AM85" s="124">
        <v>0</v>
      </c>
      <c r="AN85" s="155">
        <v>0</v>
      </c>
      <c r="AO85" s="147">
        <v>0</v>
      </c>
      <c r="AP85" s="124">
        <v>0</v>
      </c>
      <c r="AQ85" s="125">
        <v>0</v>
      </c>
      <c r="AR85" s="147">
        <v>11552.24</v>
      </c>
      <c r="AS85" s="124">
        <v>171253.04</v>
      </c>
      <c r="AT85" s="134">
        <v>89530.84</v>
      </c>
      <c r="AU85" s="147"/>
      <c r="AV85" s="124">
        <v>0</v>
      </c>
      <c r="AW85" s="134">
        <v>12630.73</v>
      </c>
      <c r="AX85" s="147"/>
      <c r="AY85" s="124">
        <v>3419.22</v>
      </c>
      <c r="AZ85" s="134">
        <v>23478.35</v>
      </c>
      <c r="BA85" s="147"/>
      <c r="BB85" s="124"/>
      <c r="BC85" s="148">
        <v>5136.67</v>
      </c>
      <c r="BD85" s="147"/>
      <c r="BE85" s="124">
        <v>583354.30999999994</v>
      </c>
      <c r="BF85" s="155">
        <v>872692.45</v>
      </c>
      <c r="BG85" s="147"/>
      <c r="BH85" s="124"/>
      <c r="BI85" s="125">
        <v>32852.54</v>
      </c>
      <c r="BJ85" s="147">
        <v>0</v>
      </c>
      <c r="BK85" s="124">
        <v>0</v>
      </c>
      <c r="BL85" s="134">
        <v>0</v>
      </c>
      <c r="BM85" s="147"/>
      <c r="BN85" s="124">
        <v>0</v>
      </c>
      <c r="BO85" s="155">
        <v>0</v>
      </c>
      <c r="BP85" s="147"/>
      <c r="BQ85" s="124"/>
      <c r="BR85" s="125">
        <v>31582.95</v>
      </c>
      <c r="BS85" s="156">
        <f t="shared" si="24"/>
        <v>111773684.424458</v>
      </c>
      <c r="BT85" s="157">
        <f t="shared" si="25"/>
        <v>117195396.15055132</v>
      </c>
      <c r="BU85" s="158">
        <f t="shared" si="26"/>
        <v>114792636.746645</v>
      </c>
      <c r="BV85" s="159">
        <f t="shared" si="15"/>
        <v>1.0050846816354935</v>
      </c>
      <c r="BW85" s="160">
        <f t="shared" si="16"/>
        <v>1.0337004537446446</v>
      </c>
      <c r="BX85" s="161">
        <f t="shared" si="17"/>
        <v>0.99352284113108225</v>
      </c>
      <c r="BY85" s="29">
        <f t="shared" si="18"/>
        <v>0</v>
      </c>
      <c r="BZ85" s="59">
        <f t="shared" si="19"/>
        <v>0</v>
      </c>
      <c r="CA85" s="60">
        <f t="shared" si="20"/>
        <v>0</v>
      </c>
      <c r="CB85" s="29">
        <f t="shared" si="27"/>
        <v>0</v>
      </c>
      <c r="CC85" s="59">
        <f t="shared" si="28"/>
        <v>0</v>
      </c>
      <c r="CD85" s="60">
        <f t="shared" si="29"/>
        <v>0</v>
      </c>
      <c r="CE85" s="29">
        <f t="shared" si="21"/>
        <v>0</v>
      </c>
      <c r="CF85" s="59">
        <f t="shared" si="22"/>
        <v>0</v>
      </c>
      <c r="CG85" s="60">
        <f t="shared" si="23"/>
        <v>0</v>
      </c>
      <c r="CJ85" s="121"/>
    </row>
    <row r="86" spans="1:88" x14ac:dyDescent="0.2">
      <c r="A86" s="146" t="s">
        <v>40</v>
      </c>
      <c r="B86" s="47" t="s">
        <v>778</v>
      </c>
      <c r="C86" s="4" t="s">
        <v>39</v>
      </c>
      <c r="D86" s="5" t="s">
        <v>701</v>
      </c>
      <c r="E86" s="4" t="s">
        <v>653</v>
      </c>
      <c r="F86" s="5"/>
      <c r="G86" s="8" t="s">
        <v>802</v>
      </c>
      <c r="H86" s="40"/>
      <c r="I86" s="31">
        <v>0</v>
      </c>
      <c r="J86" s="64">
        <v>0.3</v>
      </c>
      <c r="K86" s="123">
        <v>67357685</v>
      </c>
      <c r="L86" s="124">
        <v>68669847.694805205</v>
      </c>
      <c r="M86" s="125">
        <v>69982010.455739006</v>
      </c>
      <c r="N86" s="147">
        <v>62305858.625</v>
      </c>
      <c r="O86" s="133">
        <v>63519609.117694817</v>
      </c>
      <c r="P86" s="148">
        <v>64733359.671558581</v>
      </c>
      <c r="Q86" s="149">
        <v>0</v>
      </c>
      <c r="R86" s="150">
        <v>0</v>
      </c>
      <c r="S86" s="151">
        <v>0</v>
      </c>
      <c r="T86" s="132">
        <v>28167540.992032003</v>
      </c>
      <c r="U86" s="124">
        <v>28716259.323045611</v>
      </c>
      <c r="V86" s="134">
        <v>29264977.654059</v>
      </c>
      <c r="W86" s="152">
        <v>17733028</v>
      </c>
      <c r="X86" s="153" t="s">
        <v>821</v>
      </c>
      <c r="Y86" s="154" t="s">
        <v>821</v>
      </c>
      <c r="Z86" s="147">
        <v>35788066</v>
      </c>
      <c r="AA86" s="124">
        <v>45476072</v>
      </c>
      <c r="AB86" s="125">
        <v>43394011</v>
      </c>
      <c r="AC86" s="147">
        <v>621388.44299999997</v>
      </c>
      <c r="AD86" s="124">
        <v>686009.1</v>
      </c>
      <c r="AE86" s="134">
        <v>739223.1</v>
      </c>
      <c r="AF86" s="147"/>
      <c r="AG86" s="124">
        <v>27587.7</v>
      </c>
      <c r="AH86" s="134">
        <v>29467.05</v>
      </c>
      <c r="AI86" s="147">
        <v>0</v>
      </c>
      <c r="AJ86" s="124">
        <v>0</v>
      </c>
      <c r="AK86" s="148">
        <v>0</v>
      </c>
      <c r="AL86" s="147"/>
      <c r="AM86" s="124">
        <v>0</v>
      </c>
      <c r="AN86" s="155">
        <v>0</v>
      </c>
      <c r="AO86" s="147">
        <v>0</v>
      </c>
      <c r="AP86" s="124">
        <v>0</v>
      </c>
      <c r="AQ86" s="125">
        <v>0</v>
      </c>
      <c r="AR86" s="147">
        <v>18219.612000000001</v>
      </c>
      <c r="AS86" s="124">
        <v>53140.799999999996</v>
      </c>
      <c r="AT86" s="134">
        <v>81786</v>
      </c>
      <c r="AU86" s="147"/>
      <c r="AV86" s="124">
        <v>-8103.2999999999993</v>
      </c>
      <c r="AW86" s="134">
        <v>12431.4</v>
      </c>
      <c r="AX86" s="147"/>
      <c r="AY86" s="124">
        <v>10353.299999999999</v>
      </c>
      <c r="AZ86" s="134">
        <v>31128.3</v>
      </c>
      <c r="BA86" s="147"/>
      <c r="BB86" s="124"/>
      <c r="BC86" s="148">
        <v>1563.3</v>
      </c>
      <c r="BD86" s="147"/>
      <c r="BE86" s="124">
        <v>587356.5</v>
      </c>
      <c r="BF86" s="155">
        <v>883660.79999999993</v>
      </c>
      <c r="BG86" s="147"/>
      <c r="BH86" s="124"/>
      <c r="BI86" s="125">
        <v>14988.9</v>
      </c>
      <c r="BJ86" s="147">
        <v>0</v>
      </c>
      <c r="BK86" s="124">
        <v>0</v>
      </c>
      <c r="BL86" s="134">
        <v>0</v>
      </c>
      <c r="BM86" s="147"/>
      <c r="BN86" s="124">
        <v>0</v>
      </c>
      <c r="BO86" s="155">
        <v>0</v>
      </c>
      <c r="BP86" s="147"/>
      <c r="BQ86" s="124"/>
      <c r="BR86" s="125">
        <v>0</v>
      </c>
      <c r="BS86" s="156">
        <f t="shared" si="24"/>
        <v>64595215.047032014</v>
      </c>
      <c r="BT86" s="157">
        <f t="shared" si="25"/>
        <v>75548675.423045605</v>
      </c>
      <c r="BU86" s="158">
        <f t="shared" si="26"/>
        <v>74453237.504058987</v>
      </c>
      <c r="BV86" s="159">
        <f t="shared" si="15"/>
        <v>0.95898805083684235</v>
      </c>
      <c r="BW86" s="160">
        <f t="shared" si="16"/>
        <v>1.1001724622837743</v>
      </c>
      <c r="BX86" s="161">
        <f t="shared" si="17"/>
        <v>1.0638910917134605</v>
      </c>
      <c r="BY86" s="29">
        <f t="shared" si="18"/>
        <v>0</v>
      </c>
      <c r="BZ86" s="59">
        <f t="shared" si="19"/>
        <v>0</v>
      </c>
      <c r="CA86" s="60">
        <f t="shared" si="20"/>
        <v>0</v>
      </c>
      <c r="CB86" s="29">
        <f t="shared" si="27"/>
        <v>0</v>
      </c>
      <c r="CC86" s="59">
        <f t="shared" si="28"/>
        <v>0</v>
      </c>
      <c r="CD86" s="60">
        <f t="shared" si="29"/>
        <v>0</v>
      </c>
      <c r="CE86" s="29">
        <f t="shared" si="21"/>
        <v>0</v>
      </c>
      <c r="CF86" s="59">
        <f t="shared" si="22"/>
        <v>0</v>
      </c>
      <c r="CG86" s="60">
        <f t="shared" si="23"/>
        <v>0</v>
      </c>
      <c r="CJ86" s="121"/>
    </row>
    <row r="87" spans="1:88" x14ac:dyDescent="0.2">
      <c r="A87" s="146" t="s">
        <v>42</v>
      </c>
      <c r="B87" s="47" t="s">
        <v>777</v>
      </c>
      <c r="C87" s="4" t="s">
        <v>41</v>
      </c>
      <c r="D87" s="5" t="s">
        <v>724</v>
      </c>
      <c r="E87" s="4" t="s">
        <v>725</v>
      </c>
      <c r="F87" s="5"/>
      <c r="G87" s="8" t="s">
        <v>802</v>
      </c>
      <c r="H87" s="40"/>
      <c r="I87" s="31">
        <v>0</v>
      </c>
      <c r="J87" s="64">
        <v>0.4</v>
      </c>
      <c r="K87" s="123">
        <v>2154347</v>
      </c>
      <c r="L87" s="124">
        <v>2196314.7987012984</v>
      </c>
      <c r="M87" s="125">
        <v>2238282.3529389999</v>
      </c>
      <c r="N87" s="147">
        <v>1992770.9750000001</v>
      </c>
      <c r="O87" s="133">
        <v>2031591.1887987012</v>
      </c>
      <c r="P87" s="148">
        <v>2070411.1764685749</v>
      </c>
      <c r="Q87" s="149">
        <v>0.5</v>
      </c>
      <c r="R87" s="150">
        <v>0.5</v>
      </c>
      <c r="S87" s="151">
        <v>0.5</v>
      </c>
      <c r="T87" s="132">
        <v>-4565357.2600509999</v>
      </c>
      <c r="U87" s="124">
        <v>-4654292.7910909541</v>
      </c>
      <c r="V87" s="134">
        <v>-4743228.3221310005</v>
      </c>
      <c r="W87" s="152">
        <v>702468</v>
      </c>
      <c r="X87" s="153" t="s">
        <v>821</v>
      </c>
      <c r="Y87" s="154" t="s">
        <v>821</v>
      </c>
      <c r="Z87" s="147">
        <v>6392694</v>
      </c>
      <c r="AA87" s="124">
        <v>7299547</v>
      </c>
      <c r="AB87" s="125">
        <v>7371481</v>
      </c>
      <c r="AC87" s="147">
        <v>291033.11000000004</v>
      </c>
      <c r="AD87" s="124">
        <v>306686</v>
      </c>
      <c r="AE87" s="134">
        <v>321038.40000000002</v>
      </c>
      <c r="AF87" s="147"/>
      <c r="AG87" s="124">
        <v>4048</v>
      </c>
      <c r="AH87" s="134">
        <v>8396.4</v>
      </c>
      <c r="AI87" s="147">
        <v>0</v>
      </c>
      <c r="AJ87" s="124">
        <v>0</v>
      </c>
      <c r="AK87" s="148">
        <v>0</v>
      </c>
      <c r="AL87" s="147"/>
      <c r="AM87" s="124">
        <v>0</v>
      </c>
      <c r="AN87" s="155">
        <v>0</v>
      </c>
      <c r="AO87" s="147">
        <v>0</v>
      </c>
      <c r="AP87" s="124">
        <v>0</v>
      </c>
      <c r="AQ87" s="125">
        <v>0</v>
      </c>
      <c r="AR87" s="147">
        <v>0</v>
      </c>
      <c r="AS87" s="124">
        <v>0</v>
      </c>
      <c r="AT87" s="134">
        <v>0</v>
      </c>
      <c r="AU87" s="147"/>
      <c r="AV87" s="124">
        <v>0</v>
      </c>
      <c r="AW87" s="134">
        <v>0</v>
      </c>
      <c r="AX87" s="147"/>
      <c r="AY87" s="124">
        <v>0</v>
      </c>
      <c r="AZ87" s="134">
        <v>0</v>
      </c>
      <c r="BA87" s="147"/>
      <c r="BB87" s="124"/>
      <c r="BC87" s="148">
        <v>0</v>
      </c>
      <c r="BD87" s="147"/>
      <c r="BE87" s="124">
        <v>96895.200000000012</v>
      </c>
      <c r="BF87" s="155">
        <v>131734</v>
      </c>
      <c r="BG87" s="147"/>
      <c r="BH87" s="124"/>
      <c r="BI87" s="125">
        <v>1050</v>
      </c>
      <c r="BJ87" s="147">
        <v>0</v>
      </c>
      <c r="BK87" s="124">
        <v>0</v>
      </c>
      <c r="BL87" s="134">
        <v>0</v>
      </c>
      <c r="BM87" s="147"/>
      <c r="BN87" s="124">
        <v>0</v>
      </c>
      <c r="BO87" s="155">
        <v>0</v>
      </c>
      <c r="BP87" s="147"/>
      <c r="BQ87" s="124"/>
      <c r="BR87" s="125">
        <v>3581.6000000000004</v>
      </c>
      <c r="BS87" s="156">
        <f t="shared" si="24"/>
        <v>2118369.8499490004</v>
      </c>
      <c r="BT87" s="157">
        <f t="shared" si="25"/>
        <v>3052883.4089090461</v>
      </c>
      <c r="BU87" s="158">
        <f t="shared" si="26"/>
        <v>3094053.0778689999</v>
      </c>
      <c r="BV87" s="159">
        <f t="shared" si="15"/>
        <v>0.98330020648901983</v>
      </c>
      <c r="BW87" s="160">
        <f t="shared" si="16"/>
        <v>1.3900026584141056</v>
      </c>
      <c r="BX87" s="161">
        <f t="shared" si="17"/>
        <v>1.3823336782360462</v>
      </c>
      <c r="BY87" s="29">
        <f t="shared" si="18"/>
        <v>0</v>
      </c>
      <c r="BZ87" s="59">
        <f t="shared" si="19"/>
        <v>0</v>
      </c>
      <c r="CA87" s="60">
        <f t="shared" si="20"/>
        <v>0</v>
      </c>
      <c r="CB87" s="29">
        <f t="shared" si="27"/>
        <v>0</v>
      </c>
      <c r="CC87" s="59">
        <f t="shared" si="28"/>
        <v>0</v>
      </c>
      <c r="CD87" s="60">
        <f t="shared" si="29"/>
        <v>0</v>
      </c>
      <c r="CE87" s="29">
        <f t="shared" si="21"/>
        <v>0</v>
      </c>
      <c r="CF87" s="59">
        <f t="shared" si="22"/>
        <v>428284</v>
      </c>
      <c r="CG87" s="60">
        <f t="shared" si="23"/>
        <v>427885</v>
      </c>
      <c r="CJ87" s="121"/>
    </row>
    <row r="88" spans="1:88" x14ac:dyDescent="0.2">
      <c r="A88" s="146" t="s">
        <v>44</v>
      </c>
      <c r="B88" s="47" t="s">
        <v>777</v>
      </c>
      <c r="C88" s="4" t="s">
        <v>43</v>
      </c>
      <c r="D88" s="5" t="s">
        <v>736</v>
      </c>
      <c r="E88" s="4" t="s">
        <v>737</v>
      </c>
      <c r="F88" s="39" t="s">
        <v>787</v>
      </c>
      <c r="G88" s="36" t="s">
        <v>787</v>
      </c>
      <c r="H88" s="38" t="s">
        <v>787</v>
      </c>
      <c r="I88" s="31">
        <v>0</v>
      </c>
      <c r="J88" s="64">
        <v>0.4</v>
      </c>
      <c r="K88" s="123">
        <v>2330125</v>
      </c>
      <c r="L88" s="124">
        <v>2375517.0454545449</v>
      </c>
      <c r="M88" s="125">
        <v>2420909.0101669999</v>
      </c>
      <c r="N88" s="147">
        <v>2155365.625</v>
      </c>
      <c r="O88" s="133">
        <v>2197353.2670454541</v>
      </c>
      <c r="P88" s="148">
        <v>2239340.8344044751</v>
      </c>
      <c r="Q88" s="149">
        <v>0.5</v>
      </c>
      <c r="R88" s="150">
        <v>0.5</v>
      </c>
      <c r="S88" s="151">
        <v>0.5</v>
      </c>
      <c r="T88" s="132">
        <v>-9951015.5374849979</v>
      </c>
      <c r="U88" s="124">
        <v>-10144866.489513926</v>
      </c>
      <c r="V88" s="134">
        <v>-10338717.441543</v>
      </c>
      <c r="W88" s="152">
        <v>1178508</v>
      </c>
      <c r="X88" s="153" t="s">
        <v>817</v>
      </c>
      <c r="Y88" s="154" t="s">
        <v>821</v>
      </c>
      <c r="Z88" s="147">
        <v>11916122</v>
      </c>
      <c r="AA88" s="124">
        <v>11694936</v>
      </c>
      <c r="AB88" s="125">
        <v>12799364</v>
      </c>
      <c r="AC88" s="147">
        <v>774365.51800000004</v>
      </c>
      <c r="AD88" s="124">
        <v>833118.20000000007</v>
      </c>
      <c r="AE88" s="134">
        <v>875688.8</v>
      </c>
      <c r="AF88" s="147"/>
      <c r="AG88" s="124">
        <v>22830</v>
      </c>
      <c r="AH88" s="134">
        <v>32955.800000000003</v>
      </c>
      <c r="AI88" s="147">
        <v>0</v>
      </c>
      <c r="AJ88" s="124">
        <v>0</v>
      </c>
      <c r="AK88" s="148">
        <v>255.20000000000002</v>
      </c>
      <c r="AL88" s="147"/>
      <c r="AM88" s="124">
        <v>0</v>
      </c>
      <c r="AN88" s="155">
        <v>999.2</v>
      </c>
      <c r="AO88" s="147">
        <v>0</v>
      </c>
      <c r="AP88" s="124">
        <v>0</v>
      </c>
      <c r="AQ88" s="125">
        <v>0</v>
      </c>
      <c r="AR88" s="147">
        <v>0</v>
      </c>
      <c r="AS88" s="124">
        <v>0</v>
      </c>
      <c r="AT88" s="134">
        <v>650.40000000000009</v>
      </c>
      <c r="AU88" s="147"/>
      <c r="AV88" s="124">
        <v>0</v>
      </c>
      <c r="AW88" s="134">
        <v>0</v>
      </c>
      <c r="AX88" s="147"/>
      <c r="AY88" s="124">
        <v>673.6</v>
      </c>
      <c r="AZ88" s="134">
        <v>1442</v>
      </c>
      <c r="BA88" s="147"/>
      <c r="BB88" s="124"/>
      <c r="BC88" s="148">
        <v>-17.2</v>
      </c>
      <c r="BD88" s="147"/>
      <c r="BE88" s="124">
        <v>260680.80000000002</v>
      </c>
      <c r="BF88" s="155">
        <v>374796.4</v>
      </c>
      <c r="BG88" s="147"/>
      <c r="BH88" s="124"/>
      <c r="BI88" s="125">
        <v>8583.6</v>
      </c>
      <c r="BJ88" s="147">
        <v>0</v>
      </c>
      <c r="BK88" s="124">
        <v>1613.2</v>
      </c>
      <c r="BL88" s="134">
        <v>0</v>
      </c>
      <c r="BM88" s="147"/>
      <c r="BN88" s="124">
        <v>4778</v>
      </c>
      <c r="BO88" s="155">
        <v>0</v>
      </c>
      <c r="BP88" s="147"/>
      <c r="BQ88" s="124"/>
      <c r="BR88" s="125">
        <v>16513.2</v>
      </c>
      <c r="BS88" s="156">
        <f t="shared" si="24"/>
        <v>3116594.5405150019</v>
      </c>
      <c r="BT88" s="157">
        <f t="shared" si="25"/>
        <v>2579482.6704860721</v>
      </c>
      <c r="BU88" s="158">
        <f t="shared" si="26"/>
        <v>3678233.318457</v>
      </c>
      <c r="BV88" s="159">
        <f t="shared" si="15"/>
        <v>1.3375224678997917</v>
      </c>
      <c r="BW88" s="160">
        <f t="shared" si="16"/>
        <v>1.0858615708196273</v>
      </c>
      <c r="BX88" s="161">
        <f t="shared" si="17"/>
        <v>1.519360415038179</v>
      </c>
      <c r="BY88" s="29">
        <f t="shared" si="18"/>
        <v>0</v>
      </c>
      <c r="BZ88" s="59">
        <f t="shared" si="19"/>
        <v>0</v>
      </c>
      <c r="CA88" s="60">
        <f t="shared" si="20"/>
        <v>0</v>
      </c>
      <c r="CB88" s="29">
        <f t="shared" si="27"/>
        <v>0</v>
      </c>
      <c r="CC88" s="59">
        <f t="shared" si="28"/>
        <v>0</v>
      </c>
      <c r="CD88" s="60">
        <f t="shared" si="29"/>
        <v>0</v>
      </c>
      <c r="CE88" s="29">
        <f t="shared" si="21"/>
        <v>393235</v>
      </c>
      <c r="CF88" s="59">
        <f t="shared" si="22"/>
        <v>101983</v>
      </c>
      <c r="CG88" s="60">
        <f t="shared" si="23"/>
        <v>628662</v>
      </c>
      <c r="CJ88" s="121"/>
    </row>
    <row r="89" spans="1:88" x14ac:dyDescent="0.2">
      <c r="A89" s="146" t="s">
        <v>46</v>
      </c>
      <c r="B89" s="47" t="s">
        <v>777</v>
      </c>
      <c r="C89" s="4" t="s">
        <v>45</v>
      </c>
      <c r="D89" s="5" t="s">
        <v>731</v>
      </c>
      <c r="E89" s="4" t="s">
        <v>715</v>
      </c>
      <c r="F89" s="5"/>
      <c r="G89" s="8" t="s">
        <v>802</v>
      </c>
      <c r="H89" s="40"/>
      <c r="I89" s="31">
        <v>0</v>
      </c>
      <c r="J89" s="64">
        <v>0.4</v>
      </c>
      <c r="K89" s="123">
        <v>1206625</v>
      </c>
      <c r="L89" s="124">
        <v>1230130.6818181819</v>
      </c>
      <c r="M89" s="125">
        <v>1253636.8202879999</v>
      </c>
      <c r="N89" s="147">
        <v>1116128.125</v>
      </c>
      <c r="O89" s="133">
        <v>1137870.8806818184</v>
      </c>
      <c r="P89" s="148">
        <v>1159614.0587664</v>
      </c>
      <c r="Q89" s="149">
        <v>0.5</v>
      </c>
      <c r="R89" s="150">
        <v>0.5</v>
      </c>
      <c r="S89" s="151">
        <v>0.5</v>
      </c>
      <c r="T89" s="132">
        <v>-7110641.8549710009</v>
      </c>
      <c r="U89" s="124">
        <v>-7249160.8521457603</v>
      </c>
      <c r="V89" s="134">
        <v>-7387679.8493210003</v>
      </c>
      <c r="W89" s="152">
        <v>850774</v>
      </c>
      <c r="X89" s="153" t="s">
        <v>821</v>
      </c>
      <c r="Y89" s="154" t="s">
        <v>821</v>
      </c>
      <c r="Z89" s="147">
        <v>7846003</v>
      </c>
      <c r="AA89" s="124">
        <v>8491862</v>
      </c>
      <c r="AB89" s="125">
        <v>8093397</v>
      </c>
      <c r="AC89" s="147">
        <v>370446</v>
      </c>
      <c r="AD89" s="124">
        <v>396101.2</v>
      </c>
      <c r="AE89" s="134">
        <v>416384.2</v>
      </c>
      <c r="AF89" s="147"/>
      <c r="AG89" s="124">
        <v>0</v>
      </c>
      <c r="AH89" s="134">
        <v>3993.2000000000003</v>
      </c>
      <c r="AI89" s="147">
        <v>0</v>
      </c>
      <c r="AJ89" s="124">
        <v>0</v>
      </c>
      <c r="AK89" s="148">
        <v>0</v>
      </c>
      <c r="AL89" s="147"/>
      <c r="AM89" s="124">
        <v>0</v>
      </c>
      <c r="AN89" s="155">
        <v>0</v>
      </c>
      <c r="AO89" s="147">
        <v>0</v>
      </c>
      <c r="AP89" s="124">
        <v>0</v>
      </c>
      <c r="AQ89" s="125">
        <v>0</v>
      </c>
      <c r="AR89" s="147">
        <v>0</v>
      </c>
      <c r="AS89" s="124">
        <v>0</v>
      </c>
      <c r="AT89" s="134">
        <v>0</v>
      </c>
      <c r="AU89" s="147"/>
      <c r="AV89" s="124">
        <v>0</v>
      </c>
      <c r="AW89" s="134">
        <v>0</v>
      </c>
      <c r="AX89" s="147"/>
      <c r="AY89" s="124">
        <v>0</v>
      </c>
      <c r="AZ89" s="134">
        <v>0</v>
      </c>
      <c r="BA89" s="147"/>
      <c r="BB89" s="124"/>
      <c r="BC89" s="148">
        <v>0</v>
      </c>
      <c r="BD89" s="147"/>
      <c r="BE89" s="124">
        <v>128873.60000000001</v>
      </c>
      <c r="BF89" s="155">
        <v>183285.6</v>
      </c>
      <c r="BG89" s="147"/>
      <c r="BH89" s="124"/>
      <c r="BI89" s="125">
        <v>3480.8</v>
      </c>
      <c r="BJ89" s="147">
        <v>0</v>
      </c>
      <c r="BK89" s="124">
        <v>0</v>
      </c>
      <c r="BL89" s="134">
        <v>0</v>
      </c>
      <c r="BM89" s="147"/>
      <c r="BN89" s="124">
        <v>30264.400000000001</v>
      </c>
      <c r="BO89" s="155">
        <v>-1022</v>
      </c>
      <c r="BP89" s="147"/>
      <c r="BQ89" s="124"/>
      <c r="BR89" s="125">
        <v>4133.2</v>
      </c>
      <c r="BS89" s="156">
        <f t="shared" si="24"/>
        <v>1105807.1450289991</v>
      </c>
      <c r="BT89" s="157">
        <f t="shared" si="25"/>
        <v>1797940.3478542389</v>
      </c>
      <c r="BU89" s="158">
        <f t="shared" si="26"/>
        <v>1315972.1506789979</v>
      </c>
      <c r="BV89" s="159">
        <f t="shared" si="15"/>
        <v>0.91644640632259322</v>
      </c>
      <c r="BW89" s="160">
        <f t="shared" si="16"/>
        <v>1.4615848335697244</v>
      </c>
      <c r="BX89" s="161">
        <f t="shared" si="17"/>
        <v>1.0497235956875275</v>
      </c>
      <c r="BY89" s="29">
        <f t="shared" si="18"/>
        <v>10320.979971000925</v>
      </c>
      <c r="BZ89" s="59">
        <f t="shared" si="19"/>
        <v>0</v>
      </c>
      <c r="CA89" s="60">
        <f t="shared" si="20"/>
        <v>0</v>
      </c>
      <c r="CB89" s="29">
        <f t="shared" si="27"/>
        <v>10321</v>
      </c>
      <c r="CC89" s="59">
        <f t="shared" si="28"/>
        <v>0</v>
      </c>
      <c r="CD89" s="60">
        <f t="shared" si="29"/>
        <v>0</v>
      </c>
      <c r="CE89" s="29">
        <f t="shared" si="21"/>
        <v>0</v>
      </c>
      <c r="CF89" s="59">
        <f t="shared" si="22"/>
        <v>283905</v>
      </c>
      <c r="CG89" s="60">
        <f t="shared" si="23"/>
        <v>31168</v>
      </c>
      <c r="CJ89" s="121"/>
    </row>
    <row r="90" spans="1:88" x14ac:dyDescent="0.2">
      <c r="A90" s="146" t="s">
        <v>48</v>
      </c>
      <c r="B90" s="47" t="s">
        <v>777</v>
      </c>
      <c r="C90" s="4" t="s">
        <v>47</v>
      </c>
      <c r="D90" s="5" t="s">
        <v>705</v>
      </c>
      <c r="E90" s="4" t="s">
        <v>706</v>
      </c>
      <c r="F90" s="5"/>
      <c r="G90" s="8" t="s">
        <v>802</v>
      </c>
      <c r="H90" s="40"/>
      <c r="I90" s="31">
        <v>0</v>
      </c>
      <c r="J90" s="64">
        <v>0.4</v>
      </c>
      <c r="K90" s="123">
        <v>1656071</v>
      </c>
      <c r="L90" s="124">
        <v>1688332.1233766233</v>
      </c>
      <c r="M90" s="125">
        <v>1720593.569811</v>
      </c>
      <c r="N90" s="147">
        <v>1531865.675</v>
      </c>
      <c r="O90" s="133">
        <v>1561707.2141233766</v>
      </c>
      <c r="P90" s="148">
        <v>1591549.0520751751</v>
      </c>
      <c r="Q90" s="149">
        <v>0.5</v>
      </c>
      <c r="R90" s="150">
        <v>0.5</v>
      </c>
      <c r="S90" s="151">
        <v>0.5</v>
      </c>
      <c r="T90" s="132">
        <v>-9393905.3744440004</v>
      </c>
      <c r="U90" s="124">
        <v>-9576903.5310890116</v>
      </c>
      <c r="V90" s="134">
        <v>-9759901.6877340004</v>
      </c>
      <c r="W90" s="152">
        <v>1026985</v>
      </c>
      <c r="X90" s="153" t="s">
        <v>821</v>
      </c>
      <c r="Y90" s="154" t="s">
        <v>821</v>
      </c>
      <c r="Z90" s="147">
        <v>10715973</v>
      </c>
      <c r="AA90" s="124">
        <v>11793961</v>
      </c>
      <c r="AB90" s="125">
        <v>10792874</v>
      </c>
      <c r="AC90" s="147">
        <v>468371.20000000001</v>
      </c>
      <c r="AD90" s="124">
        <v>498881.60000000003</v>
      </c>
      <c r="AE90" s="134">
        <v>517636.60000000003</v>
      </c>
      <c r="AF90" s="147"/>
      <c r="AG90" s="124">
        <v>8111</v>
      </c>
      <c r="AH90" s="134">
        <v>17366.8</v>
      </c>
      <c r="AI90" s="147">
        <v>0</v>
      </c>
      <c r="AJ90" s="124">
        <v>0</v>
      </c>
      <c r="AK90" s="148">
        <v>0</v>
      </c>
      <c r="AL90" s="147"/>
      <c r="AM90" s="124">
        <v>0</v>
      </c>
      <c r="AN90" s="155">
        <v>0</v>
      </c>
      <c r="AO90" s="147">
        <v>0</v>
      </c>
      <c r="AP90" s="124">
        <v>0</v>
      </c>
      <c r="AQ90" s="125">
        <v>0</v>
      </c>
      <c r="AR90" s="147">
        <v>0</v>
      </c>
      <c r="AS90" s="124">
        <v>0</v>
      </c>
      <c r="AT90" s="134">
        <v>0</v>
      </c>
      <c r="AU90" s="147"/>
      <c r="AV90" s="124">
        <v>0</v>
      </c>
      <c r="AW90" s="134">
        <v>0</v>
      </c>
      <c r="AX90" s="147"/>
      <c r="AY90" s="124">
        <v>5387.2000000000007</v>
      </c>
      <c r="AZ90" s="134">
        <v>12975.6</v>
      </c>
      <c r="BA90" s="147"/>
      <c r="BB90" s="124"/>
      <c r="BC90" s="148">
        <v>3167.2000000000003</v>
      </c>
      <c r="BD90" s="147"/>
      <c r="BE90" s="124">
        <v>216751.2</v>
      </c>
      <c r="BF90" s="155">
        <v>324204</v>
      </c>
      <c r="BG90" s="147"/>
      <c r="BH90" s="124"/>
      <c r="BI90" s="125">
        <v>3662.4</v>
      </c>
      <c r="BJ90" s="147">
        <v>4180.8</v>
      </c>
      <c r="BK90" s="124">
        <v>1535.6000000000001</v>
      </c>
      <c r="BL90" s="134">
        <v>0</v>
      </c>
      <c r="BM90" s="147"/>
      <c r="BN90" s="124">
        <v>218.4</v>
      </c>
      <c r="BO90" s="155">
        <v>-760</v>
      </c>
      <c r="BP90" s="147"/>
      <c r="BQ90" s="124"/>
      <c r="BR90" s="125">
        <v>6547.2000000000007</v>
      </c>
      <c r="BS90" s="156">
        <f t="shared" si="24"/>
        <v>1794619.6255559996</v>
      </c>
      <c r="BT90" s="157">
        <f t="shared" si="25"/>
        <v>2947942.4689109866</v>
      </c>
      <c r="BU90" s="158">
        <f t="shared" si="26"/>
        <v>1917772.1122659985</v>
      </c>
      <c r="BV90" s="159">
        <f t="shared" si="15"/>
        <v>1.0836610420422794</v>
      </c>
      <c r="BW90" s="160">
        <f t="shared" si="16"/>
        <v>1.7460678666796752</v>
      </c>
      <c r="BX90" s="161">
        <f t="shared" si="17"/>
        <v>1.1145991394566572</v>
      </c>
      <c r="BY90" s="29">
        <f t="shared" si="18"/>
        <v>0</v>
      </c>
      <c r="BZ90" s="59">
        <f t="shared" si="19"/>
        <v>0</v>
      </c>
      <c r="CA90" s="60">
        <f t="shared" si="20"/>
        <v>0</v>
      </c>
      <c r="CB90" s="29">
        <f t="shared" si="27"/>
        <v>0</v>
      </c>
      <c r="CC90" s="59">
        <f t="shared" si="28"/>
        <v>0</v>
      </c>
      <c r="CD90" s="60">
        <f t="shared" si="29"/>
        <v>0</v>
      </c>
      <c r="CE90" s="29">
        <f t="shared" si="21"/>
        <v>69274</v>
      </c>
      <c r="CF90" s="59">
        <f t="shared" si="22"/>
        <v>629805</v>
      </c>
      <c r="CG90" s="60">
        <f t="shared" si="23"/>
        <v>98589</v>
      </c>
      <c r="CJ90" s="121"/>
    </row>
    <row r="91" spans="1:88" x14ac:dyDescent="0.2">
      <c r="A91" s="146" t="s">
        <v>50</v>
      </c>
      <c r="B91" s="47" t="s">
        <v>777</v>
      </c>
      <c r="C91" s="4" t="s">
        <v>49</v>
      </c>
      <c r="D91" s="5" t="s">
        <v>722</v>
      </c>
      <c r="E91" s="4" t="s">
        <v>653</v>
      </c>
      <c r="F91" s="5"/>
      <c r="G91" s="8" t="s">
        <v>802</v>
      </c>
      <c r="H91" s="40"/>
      <c r="I91" s="31">
        <v>0</v>
      </c>
      <c r="J91" s="64">
        <v>0.4</v>
      </c>
      <c r="K91" s="123">
        <v>2376601</v>
      </c>
      <c r="L91" s="124">
        <v>2422898.4220779222</v>
      </c>
      <c r="M91" s="125">
        <v>2469195.7923110002</v>
      </c>
      <c r="N91" s="147">
        <v>2198355.9250000003</v>
      </c>
      <c r="O91" s="133">
        <v>2241181.0404220782</v>
      </c>
      <c r="P91" s="148">
        <v>2284006.1078876751</v>
      </c>
      <c r="Q91" s="149">
        <v>0.5</v>
      </c>
      <c r="R91" s="150">
        <v>0.5</v>
      </c>
      <c r="S91" s="151">
        <v>0.5</v>
      </c>
      <c r="T91" s="132">
        <v>-14867996.312143</v>
      </c>
      <c r="U91" s="124">
        <v>-15157632.603937993</v>
      </c>
      <c r="V91" s="134">
        <v>-15447268.895733001</v>
      </c>
      <c r="W91" s="152">
        <v>1859264</v>
      </c>
      <c r="X91" s="153" t="s">
        <v>817</v>
      </c>
      <c r="Y91" s="154" t="s">
        <v>821</v>
      </c>
      <c r="Z91" s="147">
        <v>15822147</v>
      </c>
      <c r="AA91" s="124">
        <v>15449915</v>
      </c>
      <c r="AB91" s="125">
        <v>17541880</v>
      </c>
      <c r="AC91" s="147">
        <v>484089.2</v>
      </c>
      <c r="AD91" s="124">
        <v>511238.80000000005</v>
      </c>
      <c r="AE91" s="134">
        <v>538601.4</v>
      </c>
      <c r="AF91" s="147"/>
      <c r="AG91" s="124">
        <v>0</v>
      </c>
      <c r="AH91" s="134">
        <v>0</v>
      </c>
      <c r="AI91" s="147">
        <v>0</v>
      </c>
      <c r="AJ91" s="124">
        <v>0</v>
      </c>
      <c r="AK91" s="148">
        <v>0</v>
      </c>
      <c r="AL91" s="147"/>
      <c r="AM91" s="124">
        <v>0</v>
      </c>
      <c r="AN91" s="155">
        <v>0</v>
      </c>
      <c r="AO91" s="147">
        <v>0</v>
      </c>
      <c r="AP91" s="124">
        <v>0</v>
      </c>
      <c r="AQ91" s="125">
        <v>0</v>
      </c>
      <c r="AR91" s="147">
        <v>0</v>
      </c>
      <c r="AS91" s="124">
        <v>887.2</v>
      </c>
      <c r="AT91" s="134">
        <v>14000.800000000001</v>
      </c>
      <c r="AU91" s="147"/>
      <c r="AV91" s="124">
        <v>0</v>
      </c>
      <c r="AW91" s="134">
        <v>0</v>
      </c>
      <c r="AX91" s="147"/>
      <c r="AY91" s="124">
        <v>6197.6</v>
      </c>
      <c r="AZ91" s="134">
        <v>15611.6</v>
      </c>
      <c r="BA91" s="147"/>
      <c r="BB91" s="124"/>
      <c r="BC91" s="148">
        <v>146.80000000000001</v>
      </c>
      <c r="BD91" s="147"/>
      <c r="BE91" s="124">
        <v>169426.40000000002</v>
      </c>
      <c r="BF91" s="155">
        <v>278634</v>
      </c>
      <c r="BG91" s="147"/>
      <c r="BH91" s="124"/>
      <c r="BI91" s="125">
        <v>25837.200000000001</v>
      </c>
      <c r="BJ91" s="147">
        <v>0</v>
      </c>
      <c r="BK91" s="124">
        <v>5812</v>
      </c>
      <c r="BL91" s="134">
        <v>0</v>
      </c>
      <c r="BM91" s="147"/>
      <c r="BN91" s="124">
        <v>8112.8</v>
      </c>
      <c r="BO91" s="155">
        <v>-220</v>
      </c>
      <c r="BP91" s="147"/>
      <c r="BQ91" s="124"/>
      <c r="BR91" s="125">
        <v>2672</v>
      </c>
      <c r="BS91" s="156">
        <f t="shared" si="24"/>
        <v>2033204.3678569999</v>
      </c>
      <c r="BT91" s="157">
        <f t="shared" si="25"/>
        <v>845216.07606200874</v>
      </c>
      <c r="BU91" s="158">
        <f t="shared" si="26"/>
        <v>2821153.784266999</v>
      </c>
      <c r="BV91" s="159">
        <f t="shared" si="15"/>
        <v>0.85550934627099784</v>
      </c>
      <c r="BW91" s="160">
        <f t="shared" si="16"/>
        <v>0.34884503137244027</v>
      </c>
      <c r="BX91" s="161">
        <f t="shared" si="17"/>
        <v>1.1425395236181697</v>
      </c>
      <c r="BY91" s="29">
        <f t="shared" si="18"/>
        <v>165151.55714300042</v>
      </c>
      <c r="BZ91" s="59">
        <f t="shared" si="19"/>
        <v>1395964.9643600695</v>
      </c>
      <c r="CA91" s="60">
        <f t="shared" si="20"/>
        <v>0</v>
      </c>
      <c r="CB91" s="29">
        <f t="shared" si="27"/>
        <v>165152</v>
      </c>
      <c r="CC91" s="59">
        <f t="shared" si="28"/>
        <v>1395965</v>
      </c>
      <c r="CD91" s="60">
        <f t="shared" si="29"/>
        <v>0</v>
      </c>
      <c r="CE91" s="29">
        <f t="shared" si="21"/>
        <v>0</v>
      </c>
      <c r="CF91" s="59">
        <f t="shared" si="22"/>
        <v>0</v>
      </c>
      <c r="CG91" s="60">
        <f t="shared" si="23"/>
        <v>175979</v>
      </c>
      <c r="CJ91" s="121"/>
    </row>
    <row r="92" spans="1:88" x14ac:dyDescent="0.2">
      <c r="A92" s="146" t="s">
        <v>52</v>
      </c>
      <c r="B92" s="47" t="s">
        <v>777</v>
      </c>
      <c r="C92" s="4" t="s">
        <v>51</v>
      </c>
      <c r="D92" s="5" t="s">
        <v>714</v>
      </c>
      <c r="E92" s="4" t="s">
        <v>653</v>
      </c>
      <c r="F92" s="5"/>
      <c r="G92" s="36" t="s">
        <v>797</v>
      </c>
      <c r="H92" s="38" t="s">
        <v>797</v>
      </c>
      <c r="I92" s="31">
        <v>0</v>
      </c>
      <c r="J92" s="64">
        <v>0.4</v>
      </c>
      <c r="K92" s="123">
        <v>5373440</v>
      </c>
      <c r="L92" s="124">
        <v>5478117.4025974022</v>
      </c>
      <c r="M92" s="125">
        <v>5582794.5592280002</v>
      </c>
      <c r="N92" s="147">
        <v>4970432</v>
      </c>
      <c r="O92" s="133">
        <v>5067258.5974025968</v>
      </c>
      <c r="P92" s="148">
        <v>5164084.9672859004</v>
      </c>
      <c r="Q92" s="149">
        <v>0.5</v>
      </c>
      <c r="R92" s="150">
        <v>0.5</v>
      </c>
      <c r="S92" s="151">
        <v>0.5</v>
      </c>
      <c r="T92" s="132">
        <v>-6935464.4284849996</v>
      </c>
      <c r="U92" s="124">
        <v>-7070570.8783905515</v>
      </c>
      <c r="V92" s="134">
        <v>-7205677.3282960001</v>
      </c>
      <c r="W92" s="152">
        <v>1083559</v>
      </c>
      <c r="X92" s="153" t="s">
        <v>821</v>
      </c>
      <c r="Y92" s="154" t="s">
        <v>821</v>
      </c>
      <c r="Z92" s="147">
        <v>12288137</v>
      </c>
      <c r="AA92" s="124">
        <v>12351577</v>
      </c>
      <c r="AB92" s="125">
        <v>12081096</v>
      </c>
      <c r="AC92" s="147">
        <v>854501</v>
      </c>
      <c r="AD92" s="124">
        <v>912648.60000000009</v>
      </c>
      <c r="AE92" s="134">
        <v>954644.20000000007</v>
      </c>
      <c r="AF92" s="147"/>
      <c r="AG92" s="124">
        <v>14708.400000000001</v>
      </c>
      <c r="AH92" s="134">
        <v>747.6</v>
      </c>
      <c r="AI92" s="147">
        <v>0</v>
      </c>
      <c r="AJ92" s="124">
        <v>0</v>
      </c>
      <c r="AK92" s="148">
        <v>0</v>
      </c>
      <c r="AL92" s="147"/>
      <c r="AM92" s="124">
        <v>0</v>
      </c>
      <c r="AN92" s="155">
        <v>0</v>
      </c>
      <c r="AO92" s="147">
        <v>0</v>
      </c>
      <c r="AP92" s="124">
        <v>0</v>
      </c>
      <c r="AQ92" s="125">
        <v>0</v>
      </c>
      <c r="AR92" s="147">
        <v>706</v>
      </c>
      <c r="AS92" s="124">
        <v>1950.8000000000002</v>
      </c>
      <c r="AT92" s="134">
        <v>0</v>
      </c>
      <c r="AU92" s="147"/>
      <c r="AV92" s="124">
        <v>0</v>
      </c>
      <c r="AW92" s="134">
        <v>636.80000000000007</v>
      </c>
      <c r="AX92" s="147"/>
      <c r="AY92" s="124">
        <v>2930.4</v>
      </c>
      <c r="AZ92" s="134">
        <v>3392</v>
      </c>
      <c r="BA92" s="147"/>
      <c r="BB92" s="124"/>
      <c r="BC92" s="148">
        <v>160</v>
      </c>
      <c r="BD92" s="147"/>
      <c r="BE92" s="124">
        <v>277693.60000000003</v>
      </c>
      <c r="BF92" s="155">
        <v>369640.4</v>
      </c>
      <c r="BG92" s="147"/>
      <c r="BH92" s="124"/>
      <c r="BI92" s="125">
        <v>8207.6</v>
      </c>
      <c r="BJ92" s="147">
        <v>0</v>
      </c>
      <c r="BK92" s="124">
        <v>0</v>
      </c>
      <c r="BL92" s="134">
        <v>0</v>
      </c>
      <c r="BM92" s="147"/>
      <c r="BN92" s="124">
        <v>9939.6</v>
      </c>
      <c r="BO92" s="155">
        <v>0</v>
      </c>
      <c r="BP92" s="147"/>
      <c r="BQ92" s="124"/>
      <c r="BR92" s="125">
        <v>6854</v>
      </c>
      <c r="BS92" s="156">
        <f t="shared" si="24"/>
        <v>6207879.5715150004</v>
      </c>
      <c r="BT92" s="157">
        <f t="shared" si="25"/>
        <v>6500877.5216094488</v>
      </c>
      <c r="BU92" s="158">
        <f t="shared" si="26"/>
        <v>6219701.2717039995</v>
      </c>
      <c r="BV92" s="159">
        <f t="shared" si="15"/>
        <v>1.1552896415545721</v>
      </c>
      <c r="BW92" s="160">
        <f t="shared" si="16"/>
        <v>1.1866991967947078</v>
      </c>
      <c r="BX92" s="161">
        <f t="shared" si="17"/>
        <v>1.1140838527585137</v>
      </c>
      <c r="BY92" s="29">
        <f t="shared" si="18"/>
        <v>0</v>
      </c>
      <c r="BZ92" s="59">
        <f t="shared" si="19"/>
        <v>0</v>
      </c>
      <c r="CA92" s="60">
        <f t="shared" si="20"/>
        <v>0</v>
      </c>
      <c r="CB92" s="29">
        <f t="shared" si="27"/>
        <v>0</v>
      </c>
      <c r="CC92" s="59">
        <f t="shared" si="28"/>
        <v>0</v>
      </c>
      <c r="CD92" s="60">
        <f t="shared" si="29"/>
        <v>0</v>
      </c>
      <c r="CE92" s="29">
        <f t="shared" si="21"/>
        <v>417220</v>
      </c>
      <c r="CF92" s="59">
        <f t="shared" si="22"/>
        <v>511380</v>
      </c>
      <c r="CG92" s="60">
        <f t="shared" si="23"/>
        <v>318453</v>
      </c>
      <c r="CJ92" s="121"/>
    </row>
    <row r="93" spans="1:88" x14ac:dyDescent="0.2">
      <c r="A93" s="146" t="s">
        <v>54</v>
      </c>
      <c r="B93" s="47" t="s">
        <v>777</v>
      </c>
      <c r="C93" s="4" t="s">
        <v>53</v>
      </c>
      <c r="D93" s="5" t="s">
        <v>732</v>
      </c>
      <c r="E93" s="4" t="s">
        <v>653</v>
      </c>
      <c r="F93" s="39" t="s">
        <v>790</v>
      </c>
      <c r="G93" s="36" t="s">
        <v>790</v>
      </c>
      <c r="H93" s="38" t="s">
        <v>790</v>
      </c>
      <c r="I93" s="31">
        <v>0</v>
      </c>
      <c r="J93" s="64">
        <v>0.4</v>
      </c>
      <c r="K93" s="123">
        <v>2105267</v>
      </c>
      <c r="L93" s="124">
        <v>2146278.6948051946</v>
      </c>
      <c r="M93" s="125">
        <v>2187290.7939630002</v>
      </c>
      <c r="N93" s="147">
        <v>1947371.9750000001</v>
      </c>
      <c r="O93" s="133">
        <v>1985307.7926948052</v>
      </c>
      <c r="P93" s="148">
        <v>2023243.9844157752</v>
      </c>
      <c r="Q93" s="149">
        <v>0.5</v>
      </c>
      <c r="R93" s="150">
        <v>0.5</v>
      </c>
      <c r="S93" s="151">
        <v>0.5</v>
      </c>
      <c r="T93" s="132">
        <v>-5628269.3046920011</v>
      </c>
      <c r="U93" s="124">
        <v>-5737910.914523663</v>
      </c>
      <c r="V93" s="134">
        <v>-5847552.5243549999</v>
      </c>
      <c r="W93" s="152">
        <v>409727</v>
      </c>
      <c r="X93" s="153" t="s">
        <v>817</v>
      </c>
      <c r="Y93" s="154" t="s">
        <v>821</v>
      </c>
      <c r="Z93" s="147">
        <v>8085854</v>
      </c>
      <c r="AA93" s="124">
        <v>7924367</v>
      </c>
      <c r="AB93" s="125">
        <v>8931722</v>
      </c>
      <c r="AC93" s="147">
        <v>348629.37800000003</v>
      </c>
      <c r="AD93" s="124">
        <v>368736</v>
      </c>
      <c r="AE93" s="134">
        <v>384477.2</v>
      </c>
      <c r="AF93" s="147"/>
      <c r="AG93" s="124">
        <v>1281</v>
      </c>
      <c r="AH93" s="134">
        <v>0</v>
      </c>
      <c r="AI93" s="147">
        <v>0</v>
      </c>
      <c r="AJ93" s="124">
        <v>0</v>
      </c>
      <c r="AK93" s="148">
        <v>0</v>
      </c>
      <c r="AL93" s="147"/>
      <c r="AM93" s="124">
        <v>0</v>
      </c>
      <c r="AN93" s="155">
        <v>0</v>
      </c>
      <c r="AO93" s="147">
        <v>0</v>
      </c>
      <c r="AP93" s="124">
        <v>0</v>
      </c>
      <c r="AQ93" s="125">
        <v>0</v>
      </c>
      <c r="AR93" s="147">
        <v>183.20000000000002</v>
      </c>
      <c r="AS93" s="124">
        <v>1291.6000000000001</v>
      </c>
      <c r="AT93" s="134">
        <v>1333.6000000000001</v>
      </c>
      <c r="AU93" s="147"/>
      <c r="AV93" s="124">
        <v>-849.6</v>
      </c>
      <c r="AW93" s="134">
        <v>0</v>
      </c>
      <c r="AX93" s="147"/>
      <c r="AY93" s="124">
        <v>0</v>
      </c>
      <c r="AZ93" s="134">
        <v>0</v>
      </c>
      <c r="BA93" s="147"/>
      <c r="BB93" s="124"/>
      <c r="BC93" s="148">
        <v>0</v>
      </c>
      <c r="BD93" s="147"/>
      <c r="BE93" s="124">
        <v>97570.400000000009</v>
      </c>
      <c r="BF93" s="155">
        <v>135548.4</v>
      </c>
      <c r="BG93" s="147"/>
      <c r="BH93" s="124"/>
      <c r="BI93" s="125">
        <v>1114.8</v>
      </c>
      <c r="BJ93" s="147">
        <v>0</v>
      </c>
      <c r="BK93" s="124">
        <v>0</v>
      </c>
      <c r="BL93" s="134">
        <v>0</v>
      </c>
      <c r="BM93" s="147"/>
      <c r="BN93" s="124">
        <v>0</v>
      </c>
      <c r="BO93" s="155">
        <v>0</v>
      </c>
      <c r="BP93" s="147"/>
      <c r="BQ93" s="124"/>
      <c r="BR93" s="125">
        <v>0</v>
      </c>
      <c r="BS93" s="156">
        <f t="shared" si="24"/>
        <v>2937509.9133079993</v>
      </c>
      <c r="BT93" s="157">
        <f t="shared" si="25"/>
        <v>2621707.3254763372</v>
      </c>
      <c r="BU93" s="158">
        <f t="shared" si="26"/>
        <v>3573865.315645</v>
      </c>
      <c r="BV93" s="159">
        <f t="shared" si="15"/>
        <v>1.3953146623720407</v>
      </c>
      <c r="BW93" s="160">
        <f t="shared" si="16"/>
        <v>1.2215129991374649</v>
      </c>
      <c r="BX93" s="161">
        <f t="shared" si="17"/>
        <v>1.633923265031332</v>
      </c>
      <c r="BY93" s="29">
        <f t="shared" si="18"/>
        <v>0</v>
      </c>
      <c r="BZ93" s="59">
        <f t="shared" si="19"/>
        <v>0</v>
      </c>
      <c r="CA93" s="60">
        <f t="shared" si="20"/>
        <v>0</v>
      </c>
      <c r="CB93" s="29">
        <f t="shared" si="27"/>
        <v>0</v>
      </c>
      <c r="CC93" s="59">
        <f t="shared" si="28"/>
        <v>0</v>
      </c>
      <c r="CD93" s="60">
        <f t="shared" si="29"/>
        <v>0</v>
      </c>
      <c r="CE93" s="29">
        <f t="shared" si="21"/>
        <v>416121</v>
      </c>
      <c r="CF93" s="59">
        <f t="shared" si="22"/>
        <v>237714</v>
      </c>
      <c r="CG93" s="60">
        <f t="shared" si="23"/>
        <v>693287</v>
      </c>
      <c r="CJ93" s="121"/>
    </row>
    <row r="94" spans="1:88" x14ac:dyDescent="0.2">
      <c r="A94" s="146" t="s">
        <v>56</v>
      </c>
      <c r="B94" s="47" t="s">
        <v>780</v>
      </c>
      <c r="C94" s="4" t="s">
        <v>55</v>
      </c>
      <c r="D94" s="5" t="s">
        <v>653</v>
      </c>
      <c r="E94" s="4" t="s">
        <v>738</v>
      </c>
      <c r="F94" s="5"/>
      <c r="G94" s="8" t="s">
        <v>802</v>
      </c>
      <c r="H94" s="40"/>
      <c r="I94" s="31">
        <v>0</v>
      </c>
      <c r="J94" s="64">
        <v>0.49</v>
      </c>
      <c r="K94" s="123">
        <v>46500139</v>
      </c>
      <c r="L94" s="124">
        <v>47405985.86363636</v>
      </c>
      <c r="M94" s="125">
        <v>48311833.054792002</v>
      </c>
      <c r="N94" s="147">
        <v>43012628.575000003</v>
      </c>
      <c r="O94" s="133">
        <v>43850536.923863634</v>
      </c>
      <c r="P94" s="148">
        <v>44688445.575682603</v>
      </c>
      <c r="Q94" s="149">
        <v>0</v>
      </c>
      <c r="R94" s="150">
        <v>0</v>
      </c>
      <c r="S94" s="151">
        <v>0</v>
      </c>
      <c r="T94" s="132">
        <v>5614944.5588100022</v>
      </c>
      <c r="U94" s="124">
        <v>5724326.5956699373</v>
      </c>
      <c r="V94" s="134">
        <v>5833708.6325300001</v>
      </c>
      <c r="W94" s="152">
        <v>1713037</v>
      </c>
      <c r="X94" s="153" t="s">
        <v>817</v>
      </c>
      <c r="Y94" s="154" t="s">
        <v>821</v>
      </c>
      <c r="Z94" s="147">
        <v>43416436</v>
      </c>
      <c r="AA94" s="124">
        <v>52836462</v>
      </c>
      <c r="AB94" s="125">
        <v>48069265</v>
      </c>
      <c r="AC94" s="147">
        <v>1745124.9011000001</v>
      </c>
      <c r="AD94" s="124">
        <v>1850598.68</v>
      </c>
      <c r="AE94" s="134">
        <v>1962981.65</v>
      </c>
      <c r="AF94" s="147"/>
      <c r="AG94" s="124">
        <v>32801.824999999997</v>
      </c>
      <c r="AH94" s="134">
        <v>62898.604999999996</v>
      </c>
      <c r="AI94" s="147">
        <v>69179.179999999993</v>
      </c>
      <c r="AJ94" s="124">
        <v>108273.34</v>
      </c>
      <c r="AK94" s="148">
        <v>126863.94</v>
      </c>
      <c r="AL94" s="147"/>
      <c r="AM94" s="124">
        <v>-110409.2157</v>
      </c>
      <c r="AN94" s="155">
        <v>37276.26</v>
      </c>
      <c r="AO94" s="147">
        <v>73345.16</v>
      </c>
      <c r="AP94" s="124">
        <v>135053.31</v>
      </c>
      <c r="AQ94" s="125">
        <v>159703.25</v>
      </c>
      <c r="AR94" s="147">
        <v>0</v>
      </c>
      <c r="AS94" s="124">
        <v>0</v>
      </c>
      <c r="AT94" s="134">
        <v>82.32</v>
      </c>
      <c r="AU94" s="147"/>
      <c r="AV94" s="124">
        <v>0</v>
      </c>
      <c r="AW94" s="134">
        <v>530.17999999999995</v>
      </c>
      <c r="AX94" s="147"/>
      <c r="AY94" s="124">
        <v>5712.91</v>
      </c>
      <c r="AZ94" s="134">
        <v>22726.2</v>
      </c>
      <c r="BA94" s="147"/>
      <c r="BB94" s="124"/>
      <c r="BC94" s="148">
        <v>6706.14</v>
      </c>
      <c r="BD94" s="147"/>
      <c r="BE94" s="124">
        <v>681726.22</v>
      </c>
      <c r="BF94" s="155">
        <v>958909.91</v>
      </c>
      <c r="BG94" s="147"/>
      <c r="BH94" s="124"/>
      <c r="BI94" s="125">
        <v>11398.38</v>
      </c>
      <c r="BJ94" s="147">
        <v>27361.080600000001</v>
      </c>
      <c r="BK94" s="124">
        <v>0</v>
      </c>
      <c r="BL94" s="134">
        <v>0</v>
      </c>
      <c r="BM94" s="147"/>
      <c r="BN94" s="124">
        <v>-367.5</v>
      </c>
      <c r="BO94" s="155">
        <v>-284.2</v>
      </c>
      <c r="BP94" s="147"/>
      <c r="BQ94" s="124"/>
      <c r="BR94" s="125">
        <v>18001.62</v>
      </c>
      <c r="BS94" s="156">
        <f t="shared" si="24"/>
        <v>51471211.06451001</v>
      </c>
      <c r="BT94" s="157">
        <f t="shared" si="25"/>
        <v>60826193.918969937</v>
      </c>
      <c r="BU94" s="158">
        <f t="shared" si="26"/>
        <v>56783483.761529982</v>
      </c>
      <c r="BV94" s="159">
        <f t="shared" si="15"/>
        <v>1.1069044560170027</v>
      </c>
      <c r="BW94" s="160">
        <f t="shared" si="16"/>
        <v>1.2830910023459252</v>
      </c>
      <c r="BX94" s="161">
        <f t="shared" si="17"/>
        <v>1.1753535349637843</v>
      </c>
      <c r="BY94" s="29">
        <f t="shared" si="18"/>
        <v>0</v>
      </c>
      <c r="BZ94" s="59">
        <f t="shared" si="19"/>
        <v>0</v>
      </c>
      <c r="CA94" s="60">
        <f t="shared" si="20"/>
        <v>0</v>
      </c>
      <c r="CB94" s="29">
        <f t="shared" si="27"/>
        <v>0</v>
      </c>
      <c r="CC94" s="59">
        <f t="shared" si="28"/>
        <v>0</v>
      </c>
      <c r="CD94" s="60">
        <f t="shared" si="29"/>
        <v>0</v>
      </c>
      <c r="CE94" s="29">
        <f t="shared" si="21"/>
        <v>0</v>
      </c>
      <c r="CF94" s="59">
        <f t="shared" si="22"/>
        <v>0</v>
      </c>
      <c r="CG94" s="60">
        <f t="shared" si="23"/>
        <v>0</v>
      </c>
      <c r="CJ94" s="121"/>
    </row>
    <row r="95" spans="1:88" x14ac:dyDescent="0.2">
      <c r="A95" s="146" t="s">
        <v>58</v>
      </c>
      <c r="B95" s="47" t="s">
        <v>777</v>
      </c>
      <c r="C95" s="4" t="s">
        <v>57</v>
      </c>
      <c r="D95" s="5" t="s">
        <v>726</v>
      </c>
      <c r="E95" s="4" t="s">
        <v>727</v>
      </c>
      <c r="F95" s="39" t="s">
        <v>785</v>
      </c>
      <c r="G95" s="36" t="s">
        <v>785</v>
      </c>
      <c r="H95" s="38" t="s">
        <v>785</v>
      </c>
      <c r="I95" s="31">
        <v>0</v>
      </c>
      <c r="J95" s="64">
        <v>0.4</v>
      </c>
      <c r="K95" s="123">
        <v>2794861</v>
      </c>
      <c r="L95" s="124">
        <v>2849306.3441558443</v>
      </c>
      <c r="M95" s="125">
        <v>2903751.5642749998</v>
      </c>
      <c r="N95" s="147">
        <v>2585246.4250000003</v>
      </c>
      <c r="O95" s="133">
        <v>2635608.3683441561</v>
      </c>
      <c r="P95" s="148">
        <v>2685970.1969543751</v>
      </c>
      <c r="Q95" s="149">
        <v>0.5</v>
      </c>
      <c r="R95" s="150">
        <v>0.5</v>
      </c>
      <c r="S95" s="151">
        <v>0.5</v>
      </c>
      <c r="T95" s="132">
        <v>-17978965.237256002</v>
      </c>
      <c r="U95" s="124">
        <v>-18329204.819799948</v>
      </c>
      <c r="V95" s="134">
        <v>-18679444.402344</v>
      </c>
      <c r="W95" s="152">
        <v>2505765</v>
      </c>
      <c r="X95" s="153" t="s">
        <v>821</v>
      </c>
      <c r="Y95" s="154" t="s">
        <v>817</v>
      </c>
      <c r="Z95" s="147">
        <v>19407744</v>
      </c>
      <c r="AA95" s="124">
        <v>20688464</v>
      </c>
      <c r="AB95" s="125">
        <v>22044824</v>
      </c>
      <c r="AC95" s="147">
        <v>475528.58600000007</v>
      </c>
      <c r="AD95" s="124">
        <v>508139.4</v>
      </c>
      <c r="AE95" s="134">
        <v>549068.80000000005</v>
      </c>
      <c r="AF95" s="147"/>
      <c r="AG95" s="124">
        <v>10389.400000000001</v>
      </c>
      <c r="AH95" s="134">
        <v>0</v>
      </c>
      <c r="AI95" s="147">
        <v>0</v>
      </c>
      <c r="AJ95" s="124">
        <v>0</v>
      </c>
      <c r="AK95" s="148">
        <v>0</v>
      </c>
      <c r="AL95" s="147"/>
      <c r="AM95" s="124">
        <v>0</v>
      </c>
      <c r="AN95" s="155">
        <v>0</v>
      </c>
      <c r="AO95" s="147">
        <v>0</v>
      </c>
      <c r="AP95" s="124">
        <v>0</v>
      </c>
      <c r="AQ95" s="125">
        <v>0</v>
      </c>
      <c r="AR95" s="147">
        <v>0</v>
      </c>
      <c r="AS95" s="124">
        <v>1124.8</v>
      </c>
      <c r="AT95" s="134">
        <v>214</v>
      </c>
      <c r="AU95" s="147"/>
      <c r="AV95" s="124">
        <v>59.2</v>
      </c>
      <c r="AW95" s="134">
        <v>0</v>
      </c>
      <c r="AX95" s="147"/>
      <c r="AY95" s="124">
        <v>0</v>
      </c>
      <c r="AZ95" s="134">
        <v>617.6</v>
      </c>
      <c r="BA95" s="147"/>
      <c r="BB95" s="124"/>
      <c r="BC95" s="148">
        <v>0</v>
      </c>
      <c r="BD95" s="147"/>
      <c r="BE95" s="124">
        <v>104460.8</v>
      </c>
      <c r="BF95" s="155">
        <v>206081.6</v>
      </c>
      <c r="BG95" s="147"/>
      <c r="BH95" s="124"/>
      <c r="BI95" s="125">
        <v>31553.200000000001</v>
      </c>
      <c r="BJ95" s="147">
        <v>0</v>
      </c>
      <c r="BK95" s="124">
        <v>0</v>
      </c>
      <c r="BL95" s="134">
        <v>0</v>
      </c>
      <c r="BM95" s="147"/>
      <c r="BN95" s="124">
        <v>0</v>
      </c>
      <c r="BO95" s="155">
        <v>0</v>
      </c>
      <c r="BP95" s="147"/>
      <c r="BQ95" s="124"/>
      <c r="BR95" s="125">
        <v>0</v>
      </c>
      <c r="BS95" s="156">
        <f t="shared" si="24"/>
        <v>2706152.1487439983</v>
      </c>
      <c r="BT95" s="157">
        <f t="shared" si="25"/>
        <v>2782971.58020005</v>
      </c>
      <c r="BU95" s="158">
        <f t="shared" si="26"/>
        <v>3952453.5976560041</v>
      </c>
      <c r="BV95" s="159">
        <f t="shared" si="15"/>
        <v>0.96826001319707788</v>
      </c>
      <c r="BW95" s="160">
        <f t="shared" si="16"/>
        <v>0.97671897790427054</v>
      </c>
      <c r="BX95" s="161">
        <f t="shared" si="17"/>
        <v>1.3611541862889505</v>
      </c>
      <c r="BY95" s="29">
        <f t="shared" si="18"/>
        <v>0</v>
      </c>
      <c r="BZ95" s="59">
        <f t="shared" si="19"/>
        <v>0</v>
      </c>
      <c r="CA95" s="60">
        <f t="shared" si="20"/>
        <v>0</v>
      </c>
      <c r="CB95" s="29">
        <f t="shared" si="27"/>
        <v>0</v>
      </c>
      <c r="CC95" s="59">
        <f t="shared" si="28"/>
        <v>0</v>
      </c>
      <c r="CD95" s="60">
        <f t="shared" si="29"/>
        <v>0</v>
      </c>
      <c r="CE95" s="29">
        <f t="shared" si="21"/>
        <v>0</v>
      </c>
      <c r="CF95" s="59">
        <f t="shared" si="22"/>
        <v>0</v>
      </c>
      <c r="CG95" s="60">
        <f t="shared" si="23"/>
        <v>524351</v>
      </c>
      <c r="CJ95" s="121"/>
    </row>
    <row r="96" spans="1:88" x14ac:dyDescent="0.2">
      <c r="A96" s="146" t="s">
        <v>60</v>
      </c>
      <c r="B96" s="47" t="s">
        <v>777</v>
      </c>
      <c r="C96" s="4" t="s">
        <v>59</v>
      </c>
      <c r="D96" s="5" t="s">
        <v>739</v>
      </c>
      <c r="E96" s="4" t="s">
        <v>719</v>
      </c>
      <c r="F96" s="5"/>
      <c r="G96" s="8" t="s">
        <v>802</v>
      </c>
      <c r="H96" s="38" t="s">
        <v>832</v>
      </c>
      <c r="I96" s="31">
        <v>0</v>
      </c>
      <c r="J96" s="64">
        <v>0.4</v>
      </c>
      <c r="K96" s="123">
        <v>3190491</v>
      </c>
      <c r="L96" s="124">
        <v>3252643.4220779217</v>
      </c>
      <c r="M96" s="125">
        <v>3314796.340599</v>
      </c>
      <c r="N96" s="147">
        <v>2951204.1750000003</v>
      </c>
      <c r="O96" s="133">
        <v>3008695.1654220778</v>
      </c>
      <c r="P96" s="148">
        <v>3066186.6150540751</v>
      </c>
      <c r="Q96" s="149">
        <v>0.5</v>
      </c>
      <c r="R96" s="150">
        <v>0.5</v>
      </c>
      <c r="S96" s="151">
        <v>0.5</v>
      </c>
      <c r="T96" s="132">
        <v>-9663693.6601979993</v>
      </c>
      <c r="U96" s="124">
        <v>-9851947.4327992592</v>
      </c>
      <c r="V96" s="134">
        <v>-10040201.205399999</v>
      </c>
      <c r="W96" s="152">
        <v>1158467</v>
      </c>
      <c r="X96" s="153" t="s">
        <v>821</v>
      </c>
      <c r="Y96" s="154" t="s">
        <v>821</v>
      </c>
      <c r="Z96" s="147">
        <v>12260212</v>
      </c>
      <c r="AA96" s="124">
        <v>13025604</v>
      </c>
      <c r="AB96" s="125">
        <v>13313468</v>
      </c>
      <c r="AC96" s="147">
        <v>375724.86000000004</v>
      </c>
      <c r="AD96" s="124">
        <v>397566.80000000005</v>
      </c>
      <c r="AE96" s="134">
        <v>413049.60000000003</v>
      </c>
      <c r="AF96" s="147"/>
      <c r="AG96" s="124">
        <v>0</v>
      </c>
      <c r="AH96" s="134">
        <v>0</v>
      </c>
      <c r="AI96" s="147">
        <v>0</v>
      </c>
      <c r="AJ96" s="124">
        <v>0</v>
      </c>
      <c r="AK96" s="148">
        <v>0</v>
      </c>
      <c r="AL96" s="147"/>
      <c r="AM96" s="124">
        <v>0</v>
      </c>
      <c r="AN96" s="155">
        <v>0</v>
      </c>
      <c r="AO96" s="147">
        <v>0</v>
      </c>
      <c r="AP96" s="124">
        <v>0</v>
      </c>
      <c r="AQ96" s="125">
        <v>0</v>
      </c>
      <c r="AR96" s="147">
        <v>0</v>
      </c>
      <c r="AS96" s="124">
        <v>0</v>
      </c>
      <c r="AT96" s="134">
        <v>0</v>
      </c>
      <c r="AU96" s="147"/>
      <c r="AV96" s="124">
        <v>0</v>
      </c>
      <c r="AW96" s="134">
        <v>0</v>
      </c>
      <c r="AX96" s="147"/>
      <c r="AY96" s="124">
        <v>7368.8</v>
      </c>
      <c r="AZ96" s="134">
        <v>21583.600000000002</v>
      </c>
      <c r="BA96" s="147"/>
      <c r="BB96" s="124"/>
      <c r="BC96" s="148">
        <v>6942.4000000000005</v>
      </c>
      <c r="BD96" s="147"/>
      <c r="BE96" s="124">
        <v>147983.6</v>
      </c>
      <c r="BF96" s="155">
        <v>230828.80000000002</v>
      </c>
      <c r="BG96" s="147"/>
      <c r="BH96" s="124"/>
      <c r="BI96" s="125">
        <v>15348.400000000001</v>
      </c>
      <c r="BJ96" s="147">
        <v>0</v>
      </c>
      <c r="BK96" s="124">
        <v>0</v>
      </c>
      <c r="BL96" s="134">
        <v>0</v>
      </c>
      <c r="BM96" s="147"/>
      <c r="BN96" s="124">
        <v>0</v>
      </c>
      <c r="BO96" s="155">
        <v>0</v>
      </c>
      <c r="BP96" s="147"/>
      <c r="BQ96" s="124"/>
      <c r="BR96" s="125">
        <v>9878.4000000000015</v>
      </c>
      <c r="BS96" s="156">
        <f t="shared" si="24"/>
        <v>2972243.1998020001</v>
      </c>
      <c r="BT96" s="157">
        <f t="shared" si="25"/>
        <v>3726575.7672007419</v>
      </c>
      <c r="BU96" s="158">
        <f t="shared" si="26"/>
        <v>3970897.9946000017</v>
      </c>
      <c r="BV96" s="159">
        <f t="shared" si="15"/>
        <v>0.93159429059727805</v>
      </c>
      <c r="BW96" s="160">
        <f t="shared" si="16"/>
        <v>1.145706824764718</v>
      </c>
      <c r="BX96" s="161">
        <f t="shared" si="17"/>
        <v>1.1979312110265095</v>
      </c>
      <c r="BY96" s="29">
        <f t="shared" si="18"/>
        <v>0</v>
      </c>
      <c r="BZ96" s="59">
        <f t="shared" si="19"/>
        <v>0</v>
      </c>
      <c r="CA96" s="60">
        <f t="shared" si="20"/>
        <v>0</v>
      </c>
      <c r="CB96" s="29">
        <f t="shared" si="27"/>
        <v>0</v>
      </c>
      <c r="CC96" s="59">
        <f t="shared" si="28"/>
        <v>0</v>
      </c>
      <c r="CD96" s="60">
        <f t="shared" si="29"/>
        <v>0</v>
      </c>
      <c r="CE96" s="29">
        <f t="shared" si="21"/>
        <v>0</v>
      </c>
      <c r="CF96" s="59">
        <f t="shared" si="22"/>
        <v>236966</v>
      </c>
      <c r="CG96" s="60">
        <f t="shared" si="23"/>
        <v>328051</v>
      </c>
      <c r="CJ96" s="121"/>
    </row>
    <row r="97" spans="1:88" x14ac:dyDescent="0.2">
      <c r="A97" s="146" t="s">
        <v>62</v>
      </c>
      <c r="B97" s="47" t="s">
        <v>777</v>
      </c>
      <c r="C97" s="4" t="s">
        <v>61</v>
      </c>
      <c r="D97" s="5" t="s">
        <v>705</v>
      </c>
      <c r="E97" s="4" t="s">
        <v>706</v>
      </c>
      <c r="F97" s="5"/>
      <c r="G97" s="8" t="s">
        <v>802</v>
      </c>
      <c r="H97" s="40"/>
      <c r="I97" s="31">
        <v>0</v>
      </c>
      <c r="J97" s="64">
        <v>0.4</v>
      </c>
      <c r="K97" s="123">
        <v>2257002</v>
      </c>
      <c r="L97" s="124">
        <v>2300969.5714285714</v>
      </c>
      <c r="M97" s="125">
        <v>2344937.3847690001</v>
      </c>
      <c r="N97" s="147">
        <v>2087726.85</v>
      </c>
      <c r="O97" s="133">
        <v>2128396.8535714285</v>
      </c>
      <c r="P97" s="148">
        <v>2169067.0809113253</v>
      </c>
      <c r="Q97" s="149">
        <v>0.5</v>
      </c>
      <c r="R97" s="150">
        <v>0.5</v>
      </c>
      <c r="S97" s="151">
        <v>0.5</v>
      </c>
      <c r="T97" s="132">
        <v>-19551920.112108</v>
      </c>
      <c r="U97" s="124">
        <v>-19932801.672733478</v>
      </c>
      <c r="V97" s="134">
        <v>-20313683.233359002</v>
      </c>
      <c r="W97" s="152">
        <v>2117000</v>
      </c>
      <c r="X97" s="153" t="s">
        <v>821</v>
      </c>
      <c r="Y97" s="154" t="s">
        <v>821</v>
      </c>
      <c r="Z97" s="147">
        <v>20269434</v>
      </c>
      <c r="AA97" s="124">
        <v>21430439</v>
      </c>
      <c r="AB97" s="125">
        <v>22978680</v>
      </c>
      <c r="AC97" s="147">
        <v>299399.60000000003</v>
      </c>
      <c r="AD97" s="124">
        <v>328808.2</v>
      </c>
      <c r="AE97" s="134">
        <v>345946.2</v>
      </c>
      <c r="AF97" s="147"/>
      <c r="AG97" s="124">
        <v>-7648.6</v>
      </c>
      <c r="AH97" s="134">
        <v>8903</v>
      </c>
      <c r="AI97" s="147">
        <v>0</v>
      </c>
      <c r="AJ97" s="124">
        <v>0</v>
      </c>
      <c r="AK97" s="148">
        <v>0</v>
      </c>
      <c r="AL97" s="147"/>
      <c r="AM97" s="124">
        <v>0</v>
      </c>
      <c r="AN97" s="155">
        <v>0</v>
      </c>
      <c r="AO97" s="147">
        <v>0</v>
      </c>
      <c r="AP97" s="124">
        <v>0</v>
      </c>
      <c r="AQ97" s="125">
        <v>0</v>
      </c>
      <c r="AR97" s="147">
        <v>0</v>
      </c>
      <c r="AS97" s="124">
        <v>1672.4</v>
      </c>
      <c r="AT97" s="134">
        <v>0</v>
      </c>
      <c r="AU97" s="147"/>
      <c r="AV97" s="124">
        <v>0</v>
      </c>
      <c r="AW97" s="134">
        <v>0</v>
      </c>
      <c r="AX97" s="147"/>
      <c r="AY97" s="124">
        <v>0</v>
      </c>
      <c r="AZ97" s="134">
        <v>3575.2000000000003</v>
      </c>
      <c r="BA97" s="147"/>
      <c r="BB97" s="124"/>
      <c r="BC97" s="148">
        <v>1831.2</v>
      </c>
      <c r="BD97" s="147"/>
      <c r="BE97" s="124">
        <v>150516.4</v>
      </c>
      <c r="BF97" s="155">
        <v>205958.80000000002</v>
      </c>
      <c r="BG97" s="147"/>
      <c r="BH97" s="124"/>
      <c r="BI97" s="125">
        <v>1761.6000000000001</v>
      </c>
      <c r="BJ97" s="147">
        <v>0</v>
      </c>
      <c r="BK97" s="124">
        <v>0</v>
      </c>
      <c r="BL97" s="134">
        <v>0</v>
      </c>
      <c r="BM97" s="147"/>
      <c r="BN97" s="124">
        <v>0</v>
      </c>
      <c r="BO97" s="155">
        <v>0</v>
      </c>
      <c r="BP97" s="147"/>
      <c r="BQ97" s="124"/>
      <c r="BR97" s="125">
        <v>1370.8000000000002</v>
      </c>
      <c r="BS97" s="156">
        <f t="shared" si="24"/>
        <v>1016913.4878920019</v>
      </c>
      <c r="BT97" s="157">
        <f t="shared" si="25"/>
        <v>1970985.7272665165</v>
      </c>
      <c r="BU97" s="158">
        <f t="shared" si="26"/>
        <v>3234343.5666409992</v>
      </c>
      <c r="BV97" s="159">
        <f t="shared" si="15"/>
        <v>0.45055940929250476</v>
      </c>
      <c r="BW97" s="160">
        <f t="shared" si="16"/>
        <v>0.8565892186235291</v>
      </c>
      <c r="BX97" s="161">
        <f t="shared" si="17"/>
        <v>1.3792878170858343</v>
      </c>
      <c r="BY97" s="29">
        <f t="shared" si="18"/>
        <v>1070813.3621079982</v>
      </c>
      <c r="BZ97" s="59">
        <f t="shared" si="19"/>
        <v>157411.12630491192</v>
      </c>
      <c r="CA97" s="60">
        <f t="shared" si="20"/>
        <v>0</v>
      </c>
      <c r="CB97" s="29">
        <f t="shared" si="27"/>
        <v>1070813</v>
      </c>
      <c r="CC97" s="59">
        <f t="shared" si="28"/>
        <v>157411</v>
      </c>
      <c r="CD97" s="60">
        <f t="shared" si="29"/>
        <v>0</v>
      </c>
      <c r="CE97" s="29">
        <f t="shared" si="21"/>
        <v>0</v>
      </c>
      <c r="CF97" s="59">
        <f t="shared" si="22"/>
        <v>0</v>
      </c>
      <c r="CG97" s="60">
        <f t="shared" si="23"/>
        <v>444703</v>
      </c>
      <c r="CJ97" s="121"/>
    </row>
    <row r="98" spans="1:88" x14ac:dyDescent="0.2">
      <c r="A98" s="146" t="s">
        <v>64</v>
      </c>
      <c r="B98" s="47" t="s">
        <v>777</v>
      </c>
      <c r="C98" s="4" t="s">
        <v>63</v>
      </c>
      <c r="D98" s="5" t="s">
        <v>691</v>
      </c>
      <c r="E98" s="4" t="s">
        <v>653</v>
      </c>
      <c r="F98" s="5"/>
      <c r="G98" s="36" t="s">
        <v>795</v>
      </c>
      <c r="H98" s="38" t="s">
        <v>795</v>
      </c>
      <c r="I98" s="31">
        <v>0</v>
      </c>
      <c r="J98" s="64">
        <v>0.4</v>
      </c>
      <c r="K98" s="123">
        <v>1498756</v>
      </c>
      <c r="L98" s="124">
        <v>1527952.5454545452</v>
      </c>
      <c r="M98" s="125">
        <v>1557148.6237880001</v>
      </c>
      <c r="N98" s="147">
        <v>1386349.3</v>
      </c>
      <c r="O98" s="133">
        <v>1413356.1045454543</v>
      </c>
      <c r="P98" s="148">
        <v>1440362.4770039001</v>
      </c>
      <c r="Q98" s="149">
        <v>0.5</v>
      </c>
      <c r="R98" s="150">
        <v>0.5</v>
      </c>
      <c r="S98" s="151">
        <v>0.5</v>
      </c>
      <c r="T98" s="132">
        <v>-6174036.379195</v>
      </c>
      <c r="U98" s="124">
        <v>-6294309.8151533445</v>
      </c>
      <c r="V98" s="134">
        <v>-6414583.2511120001</v>
      </c>
      <c r="W98" s="152">
        <v>286017</v>
      </c>
      <c r="X98" s="153" t="s">
        <v>821</v>
      </c>
      <c r="Y98" s="154" t="s">
        <v>821</v>
      </c>
      <c r="Z98" s="147">
        <v>7998086</v>
      </c>
      <c r="AA98" s="124">
        <v>7944490</v>
      </c>
      <c r="AB98" s="125">
        <v>7623120</v>
      </c>
      <c r="AC98" s="147">
        <v>396034.27</v>
      </c>
      <c r="AD98" s="124">
        <v>424162.60000000003</v>
      </c>
      <c r="AE98" s="134">
        <v>448801.80000000005</v>
      </c>
      <c r="AF98" s="147"/>
      <c r="AG98" s="124">
        <v>0</v>
      </c>
      <c r="AH98" s="134">
        <v>19392</v>
      </c>
      <c r="AI98" s="147">
        <v>0</v>
      </c>
      <c r="AJ98" s="124">
        <v>0</v>
      </c>
      <c r="AK98" s="148">
        <v>0</v>
      </c>
      <c r="AL98" s="147"/>
      <c r="AM98" s="124">
        <v>0</v>
      </c>
      <c r="AN98" s="155">
        <v>0</v>
      </c>
      <c r="AO98" s="147">
        <v>0</v>
      </c>
      <c r="AP98" s="124">
        <v>0</v>
      </c>
      <c r="AQ98" s="125">
        <v>0</v>
      </c>
      <c r="AR98" s="147">
        <v>0</v>
      </c>
      <c r="AS98" s="124">
        <v>0</v>
      </c>
      <c r="AT98" s="134">
        <v>0</v>
      </c>
      <c r="AU98" s="147"/>
      <c r="AV98" s="124">
        <v>0</v>
      </c>
      <c r="AW98" s="134">
        <v>0</v>
      </c>
      <c r="AX98" s="147"/>
      <c r="AY98" s="124">
        <v>0</v>
      </c>
      <c r="AZ98" s="134">
        <v>2284.4</v>
      </c>
      <c r="BA98" s="147"/>
      <c r="BB98" s="124"/>
      <c r="BC98" s="148">
        <v>0</v>
      </c>
      <c r="BD98" s="147"/>
      <c r="BE98" s="124">
        <v>94352</v>
      </c>
      <c r="BF98" s="155">
        <v>138068.80000000002</v>
      </c>
      <c r="BG98" s="147"/>
      <c r="BH98" s="124"/>
      <c r="BI98" s="125">
        <v>2545.2000000000003</v>
      </c>
      <c r="BJ98" s="147">
        <v>0</v>
      </c>
      <c r="BK98" s="124">
        <v>0</v>
      </c>
      <c r="BL98" s="134">
        <v>43468.800000000003</v>
      </c>
      <c r="BM98" s="147"/>
      <c r="BN98" s="124">
        <v>0</v>
      </c>
      <c r="BO98" s="155">
        <v>0</v>
      </c>
      <c r="BP98" s="147"/>
      <c r="BQ98" s="124"/>
      <c r="BR98" s="125">
        <v>8816</v>
      </c>
      <c r="BS98" s="156">
        <f t="shared" si="24"/>
        <v>2220083.8908049995</v>
      </c>
      <c r="BT98" s="157">
        <f t="shared" si="25"/>
        <v>2168694.7848466551</v>
      </c>
      <c r="BU98" s="158">
        <f t="shared" si="26"/>
        <v>1871913.7488879999</v>
      </c>
      <c r="BV98" s="159">
        <f t="shared" si="15"/>
        <v>1.4812844057371577</v>
      </c>
      <c r="BW98" s="160">
        <f t="shared" si="16"/>
        <v>1.4193469498108646</v>
      </c>
      <c r="BX98" s="161">
        <f t="shared" si="17"/>
        <v>1.2021419922873424</v>
      </c>
      <c r="BY98" s="29">
        <f t="shared" si="18"/>
        <v>0</v>
      </c>
      <c r="BZ98" s="59">
        <f t="shared" si="19"/>
        <v>0</v>
      </c>
      <c r="CA98" s="60">
        <f t="shared" si="20"/>
        <v>0</v>
      </c>
      <c r="CB98" s="29">
        <f t="shared" si="27"/>
        <v>0</v>
      </c>
      <c r="CC98" s="59">
        <f t="shared" si="28"/>
        <v>0</v>
      </c>
      <c r="CD98" s="60">
        <f t="shared" si="29"/>
        <v>0</v>
      </c>
      <c r="CE98" s="29">
        <f t="shared" si="21"/>
        <v>360664</v>
      </c>
      <c r="CF98" s="59">
        <f t="shared" si="22"/>
        <v>320371</v>
      </c>
      <c r="CG98" s="60">
        <f t="shared" si="23"/>
        <v>157383</v>
      </c>
      <c r="CJ98" s="121"/>
    </row>
    <row r="99" spans="1:88" x14ac:dyDescent="0.2">
      <c r="A99" s="146" t="s">
        <v>66</v>
      </c>
      <c r="B99" s="47" t="s">
        <v>777</v>
      </c>
      <c r="C99" s="4" t="s">
        <v>65</v>
      </c>
      <c r="D99" s="5" t="s">
        <v>740</v>
      </c>
      <c r="E99" s="4" t="s">
        <v>653</v>
      </c>
      <c r="F99" s="5"/>
      <c r="G99" s="8" t="s">
        <v>802</v>
      </c>
      <c r="H99" s="38" t="s">
        <v>833</v>
      </c>
      <c r="I99" s="31">
        <v>0</v>
      </c>
      <c r="J99" s="64">
        <v>0.4</v>
      </c>
      <c r="K99" s="123">
        <v>2033996.9999999998</v>
      </c>
      <c r="L99" s="124">
        <v>2073620.3181818179</v>
      </c>
      <c r="M99" s="125">
        <v>2113243.7713879999</v>
      </c>
      <c r="N99" s="147">
        <v>1881447.2249999999</v>
      </c>
      <c r="O99" s="133">
        <v>1918098.7943181817</v>
      </c>
      <c r="P99" s="148">
        <v>1954750.4885338999</v>
      </c>
      <c r="Q99" s="149">
        <v>0.5</v>
      </c>
      <c r="R99" s="150">
        <v>0.5</v>
      </c>
      <c r="S99" s="151">
        <v>0.5</v>
      </c>
      <c r="T99" s="132">
        <v>-18060884.831316002</v>
      </c>
      <c r="U99" s="124">
        <v>-18412720.25010787</v>
      </c>
      <c r="V99" s="134">
        <v>-18764555.668900002</v>
      </c>
      <c r="W99" s="152">
        <v>820156</v>
      </c>
      <c r="X99" s="153" t="s">
        <v>821</v>
      </c>
      <c r="Y99" s="154" t="s">
        <v>821</v>
      </c>
      <c r="Z99" s="147">
        <v>20783541</v>
      </c>
      <c r="AA99" s="124">
        <v>18565826</v>
      </c>
      <c r="AB99" s="125">
        <v>24443899</v>
      </c>
      <c r="AC99" s="147">
        <v>356887.4</v>
      </c>
      <c r="AD99" s="124">
        <v>365883.2</v>
      </c>
      <c r="AE99" s="134">
        <v>379448</v>
      </c>
      <c r="AF99" s="147"/>
      <c r="AG99" s="124">
        <v>10288.400000000001</v>
      </c>
      <c r="AH99" s="134">
        <v>11761.6</v>
      </c>
      <c r="AI99" s="147">
        <v>0</v>
      </c>
      <c r="AJ99" s="124">
        <v>0</v>
      </c>
      <c r="AK99" s="148">
        <v>0</v>
      </c>
      <c r="AL99" s="147"/>
      <c r="AM99" s="124">
        <v>0</v>
      </c>
      <c r="AN99" s="155">
        <v>0</v>
      </c>
      <c r="AO99" s="147">
        <v>0</v>
      </c>
      <c r="AP99" s="124">
        <v>0</v>
      </c>
      <c r="AQ99" s="125">
        <v>0</v>
      </c>
      <c r="AR99" s="147">
        <v>66838</v>
      </c>
      <c r="AS99" s="124">
        <v>37403.200000000004</v>
      </c>
      <c r="AT99" s="134">
        <v>0</v>
      </c>
      <c r="AU99" s="147"/>
      <c r="AV99" s="124">
        <v>3404.8</v>
      </c>
      <c r="AW99" s="134">
        <v>-10028.800000000001</v>
      </c>
      <c r="AX99" s="147"/>
      <c r="AY99" s="124">
        <v>1030.4000000000001</v>
      </c>
      <c r="AZ99" s="134">
        <v>8527.6</v>
      </c>
      <c r="BA99" s="147"/>
      <c r="BB99" s="124"/>
      <c r="BC99" s="148">
        <v>2869.6000000000004</v>
      </c>
      <c r="BD99" s="147"/>
      <c r="BE99" s="124">
        <v>270440.40000000002</v>
      </c>
      <c r="BF99" s="155">
        <v>385477.2</v>
      </c>
      <c r="BG99" s="147"/>
      <c r="BH99" s="124"/>
      <c r="BI99" s="125">
        <v>6382.8</v>
      </c>
      <c r="BJ99" s="147">
        <v>0</v>
      </c>
      <c r="BK99" s="124">
        <v>16.400000000000002</v>
      </c>
      <c r="BL99" s="134">
        <v>0</v>
      </c>
      <c r="BM99" s="147"/>
      <c r="BN99" s="124">
        <v>9376</v>
      </c>
      <c r="BO99" s="155">
        <v>5646.8</v>
      </c>
      <c r="BP99" s="147"/>
      <c r="BQ99" s="124"/>
      <c r="BR99" s="125">
        <v>2002</v>
      </c>
      <c r="BS99" s="156">
        <f t="shared" si="24"/>
        <v>3146381.5686839968</v>
      </c>
      <c r="BT99" s="157">
        <f t="shared" si="25"/>
        <v>850948.54989212379</v>
      </c>
      <c r="BU99" s="158">
        <f t="shared" si="26"/>
        <v>6471430.1311000027</v>
      </c>
      <c r="BV99" s="159">
        <f t="shared" si="15"/>
        <v>1.5468958748139732</v>
      </c>
      <c r="BW99" s="160">
        <f t="shared" si="16"/>
        <v>0.41036854357129782</v>
      </c>
      <c r="BX99" s="161">
        <f t="shared" si="17"/>
        <v>3.0623206932958338</v>
      </c>
      <c r="BY99" s="29">
        <f t="shared" si="18"/>
        <v>0</v>
      </c>
      <c r="BZ99" s="59">
        <f t="shared" si="19"/>
        <v>1067150.2444260579</v>
      </c>
      <c r="CA99" s="60">
        <f t="shared" si="20"/>
        <v>0</v>
      </c>
      <c r="CB99" s="29">
        <f t="shared" si="27"/>
        <v>0</v>
      </c>
      <c r="CC99" s="59">
        <f t="shared" si="28"/>
        <v>1067150</v>
      </c>
      <c r="CD99" s="60">
        <f t="shared" si="29"/>
        <v>0</v>
      </c>
      <c r="CE99" s="29">
        <f t="shared" si="21"/>
        <v>556192</v>
      </c>
      <c r="CF99" s="59">
        <f t="shared" si="22"/>
        <v>0</v>
      </c>
      <c r="CG99" s="60">
        <f t="shared" si="23"/>
        <v>2179093</v>
      </c>
      <c r="CJ99" s="121"/>
    </row>
    <row r="100" spans="1:88" x14ac:dyDescent="0.2">
      <c r="A100" s="146" t="s">
        <v>68</v>
      </c>
      <c r="B100" s="47" t="s">
        <v>778</v>
      </c>
      <c r="C100" s="4" t="s">
        <v>67</v>
      </c>
      <c r="D100" s="5" t="s">
        <v>701</v>
      </c>
      <c r="E100" s="4" t="s">
        <v>653</v>
      </c>
      <c r="F100" s="5"/>
      <c r="G100" s="8" t="s">
        <v>802</v>
      </c>
      <c r="H100" s="40"/>
      <c r="I100" s="31">
        <v>0</v>
      </c>
      <c r="J100" s="64">
        <v>0.3</v>
      </c>
      <c r="K100" s="123">
        <v>64788591.999999993</v>
      </c>
      <c r="L100" s="124">
        <v>66050707.42857141</v>
      </c>
      <c r="M100" s="125">
        <v>67312822.846843004</v>
      </c>
      <c r="N100" s="147">
        <v>59929447.599999994</v>
      </c>
      <c r="O100" s="133">
        <v>61096904.371428557</v>
      </c>
      <c r="P100" s="148">
        <v>62264361.133329779</v>
      </c>
      <c r="Q100" s="149">
        <v>0</v>
      </c>
      <c r="R100" s="150">
        <v>0</v>
      </c>
      <c r="S100" s="151">
        <v>0</v>
      </c>
      <c r="T100" s="132">
        <v>33954372.017932996</v>
      </c>
      <c r="U100" s="124">
        <v>34615820.823477142</v>
      </c>
      <c r="V100" s="134">
        <v>35277269.629020996</v>
      </c>
      <c r="W100" s="152">
        <v>2012756.29</v>
      </c>
      <c r="X100" s="153" t="s">
        <v>821</v>
      </c>
      <c r="Y100" s="154" t="s">
        <v>821</v>
      </c>
      <c r="Z100" s="147">
        <v>30926586</v>
      </c>
      <c r="AA100" s="124">
        <v>29332961</v>
      </c>
      <c r="AB100" s="125">
        <v>29988911</v>
      </c>
      <c r="AC100" s="147">
        <v>548122.94999999995</v>
      </c>
      <c r="AD100" s="124">
        <v>577787.1</v>
      </c>
      <c r="AE100" s="134">
        <v>594429.29999999993</v>
      </c>
      <c r="AF100" s="147"/>
      <c r="AG100" s="124">
        <v>0</v>
      </c>
      <c r="AH100" s="134">
        <v>0</v>
      </c>
      <c r="AI100" s="147">
        <v>0</v>
      </c>
      <c r="AJ100" s="124">
        <v>0</v>
      </c>
      <c r="AK100" s="148">
        <v>0</v>
      </c>
      <c r="AL100" s="147"/>
      <c r="AM100" s="124">
        <v>0</v>
      </c>
      <c r="AN100" s="155">
        <v>0</v>
      </c>
      <c r="AO100" s="147">
        <v>0</v>
      </c>
      <c r="AP100" s="124">
        <v>0</v>
      </c>
      <c r="AQ100" s="125">
        <v>0</v>
      </c>
      <c r="AR100" s="147">
        <v>0</v>
      </c>
      <c r="AS100" s="124">
        <v>0</v>
      </c>
      <c r="AT100" s="134">
        <v>0</v>
      </c>
      <c r="AU100" s="147"/>
      <c r="AV100" s="124">
        <v>0</v>
      </c>
      <c r="AW100" s="134">
        <v>0</v>
      </c>
      <c r="AX100" s="147"/>
      <c r="AY100" s="124">
        <v>4048.2</v>
      </c>
      <c r="AZ100" s="134">
        <v>12102.9</v>
      </c>
      <c r="BA100" s="147"/>
      <c r="BB100" s="124"/>
      <c r="BC100" s="148">
        <v>-156.9</v>
      </c>
      <c r="BD100" s="147"/>
      <c r="BE100" s="124">
        <v>346024.8</v>
      </c>
      <c r="BF100" s="155">
        <v>568749</v>
      </c>
      <c r="BG100" s="147"/>
      <c r="BH100" s="124"/>
      <c r="BI100" s="125">
        <v>27674.399999999998</v>
      </c>
      <c r="BJ100" s="147">
        <v>0</v>
      </c>
      <c r="BK100" s="124">
        <v>0</v>
      </c>
      <c r="BL100" s="134">
        <v>0</v>
      </c>
      <c r="BM100" s="147"/>
      <c r="BN100" s="124">
        <v>0</v>
      </c>
      <c r="BO100" s="155">
        <v>0</v>
      </c>
      <c r="BP100" s="147"/>
      <c r="BQ100" s="124"/>
      <c r="BR100" s="125">
        <v>5245.5</v>
      </c>
      <c r="BS100" s="156">
        <f t="shared" si="24"/>
        <v>65429080.967932999</v>
      </c>
      <c r="BT100" s="157">
        <f t="shared" si="25"/>
        <v>64876641.923477143</v>
      </c>
      <c r="BU100" s="158">
        <f t="shared" si="26"/>
        <v>66474224.829020992</v>
      </c>
      <c r="BV100" s="159">
        <f t="shared" si="15"/>
        <v>1.0098858294054762</v>
      </c>
      <c r="BW100" s="160">
        <f t="shared" si="16"/>
        <v>0.98222478530810697</v>
      </c>
      <c r="BX100" s="161">
        <f t="shared" si="17"/>
        <v>0.98754177907929852</v>
      </c>
      <c r="BY100" s="29">
        <f t="shared" si="18"/>
        <v>0</v>
      </c>
      <c r="BZ100" s="59">
        <f t="shared" si="19"/>
        <v>0</v>
      </c>
      <c r="CA100" s="60">
        <f t="shared" si="20"/>
        <v>0</v>
      </c>
      <c r="CB100" s="29">
        <f t="shared" si="27"/>
        <v>0</v>
      </c>
      <c r="CC100" s="59">
        <f t="shared" si="28"/>
        <v>0</v>
      </c>
      <c r="CD100" s="60">
        <f t="shared" si="29"/>
        <v>0</v>
      </c>
      <c r="CE100" s="29">
        <f t="shared" si="21"/>
        <v>0</v>
      </c>
      <c r="CF100" s="59">
        <f t="shared" si="22"/>
        <v>0</v>
      </c>
      <c r="CG100" s="60">
        <f t="shared" si="23"/>
        <v>0</v>
      </c>
      <c r="CJ100" s="121"/>
    </row>
    <row r="101" spans="1:88" x14ac:dyDescent="0.2">
      <c r="A101" s="146" t="s">
        <v>70</v>
      </c>
      <c r="B101" s="47" t="s">
        <v>777</v>
      </c>
      <c r="C101" s="4" t="s">
        <v>69</v>
      </c>
      <c r="D101" s="5" t="s">
        <v>703</v>
      </c>
      <c r="E101" s="4" t="s">
        <v>704</v>
      </c>
      <c r="F101" s="5"/>
      <c r="G101" s="8" t="s">
        <v>802</v>
      </c>
      <c r="H101" s="38" t="s">
        <v>830</v>
      </c>
      <c r="I101" s="31">
        <v>0</v>
      </c>
      <c r="J101" s="64">
        <v>0.4</v>
      </c>
      <c r="K101" s="123">
        <v>2909272</v>
      </c>
      <c r="L101" s="124">
        <v>2965946.1298701297</v>
      </c>
      <c r="M101" s="125">
        <v>3022620.2974840002</v>
      </c>
      <c r="N101" s="147">
        <v>2691076.6</v>
      </c>
      <c r="O101" s="133">
        <v>2743500.1701298701</v>
      </c>
      <c r="P101" s="148">
        <v>2795923.7751727002</v>
      </c>
      <c r="Q101" s="149">
        <v>0.5</v>
      </c>
      <c r="R101" s="150">
        <v>0.5</v>
      </c>
      <c r="S101" s="151">
        <v>0.5</v>
      </c>
      <c r="T101" s="132">
        <v>-9846062.3495870009</v>
      </c>
      <c r="U101" s="124">
        <v>-10037868.75899454</v>
      </c>
      <c r="V101" s="134">
        <v>-10229675.168403</v>
      </c>
      <c r="W101" s="152">
        <v>1084632</v>
      </c>
      <c r="X101" s="153" t="s">
        <v>821</v>
      </c>
      <c r="Y101" s="154" t="s">
        <v>821</v>
      </c>
      <c r="Z101" s="147">
        <v>12364944</v>
      </c>
      <c r="AA101" s="124">
        <v>12957030</v>
      </c>
      <c r="AB101" s="125">
        <v>13405504</v>
      </c>
      <c r="AC101" s="147">
        <v>446249.48800000001</v>
      </c>
      <c r="AD101" s="124">
        <v>485683.60000000003</v>
      </c>
      <c r="AE101" s="134">
        <v>523355.60000000003</v>
      </c>
      <c r="AF101" s="147"/>
      <c r="AG101" s="124">
        <v>14553.800000000001</v>
      </c>
      <c r="AH101" s="134">
        <v>19565.400000000001</v>
      </c>
      <c r="AI101" s="147">
        <v>0</v>
      </c>
      <c r="AJ101" s="124">
        <v>0</v>
      </c>
      <c r="AK101" s="148">
        <v>0</v>
      </c>
      <c r="AL101" s="147"/>
      <c r="AM101" s="124">
        <v>0</v>
      </c>
      <c r="AN101" s="155">
        <v>0</v>
      </c>
      <c r="AO101" s="147">
        <v>0</v>
      </c>
      <c r="AP101" s="124">
        <v>0</v>
      </c>
      <c r="AQ101" s="125">
        <v>0</v>
      </c>
      <c r="AR101" s="147">
        <v>993.66800000000012</v>
      </c>
      <c r="AS101" s="124">
        <v>16070.400000000001</v>
      </c>
      <c r="AT101" s="134">
        <v>7134</v>
      </c>
      <c r="AU101" s="147"/>
      <c r="AV101" s="124">
        <v>0</v>
      </c>
      <c r="AW101" s="134">
        <v>-2166</v>
      </c>
      <c r="AX101" s="147"/>
      <c r="AY101" s="124">
        <v>5768</v>
      </c>
      <c r="AZ101" s="134">
        <v>4184.8</v>
      </c>
      <c r="BA101" s="147"/>
      <c r="BB101" s="124"/>
      <c r="BC101" s="148">
        <v>0</v>
      </c>
      <c r="BD101" s="147"/>
      <c r="BE101" s="124">
        <v>190649.2</v>
      </c>
      <c r="BF101" s="155">
        <v>320180.80000000005</v>
      </c>
      <c r="BG101" s="147"/>
      <c r="BH101" s="124"/>
      <c r="BI101" s="125">
        <v>15922.800000000001</v>
      </c>
      <c r="BJ101" s="147">
        <v>0</v>
      </c>
      <c r="BK101" s="124">
        <v>1582</v>
      </c>
      <c r="BL101" s="134">
        <v>0</v>
      </c>
      <c r="BM101" s="147"/>
      <c r="BN101" s="124">
        <v>3257.6000000000004</v>
      </c>
      <c r="BO101" s="155">
        <v>0</v>
      </c>
      <c r="BP101" s="147"/>
      <c r="BQ101" s="124"/>
      <c r="BR101" s="125">
        <v>16596.400000000001</v>
      </c>
      <c r="BS101" s="156">
        <f t="shared" si="24"/>
        <v>2966124.8064129986</v>
      </c>
      <c r="BT101" s="157">
        <f t="shared" si="25"/>
        <v>3636725.8410054594</v>
      </c>
      <c r="BU101" s="158">
        <f t="shared" si="26"/>
        <v>4080602.631597003</v>
      </c>
      <c r="BV101" s="159">
        <f t="shared" si="15"/>
        <v>1.0195419357189697</v>
      </c>
      <c r="BW101" s="160">
        <f t="shared" si="16"/>
        <v>1.2261604499083405</v>
      </c>
      <c r="BX101" s="161">
        <f t="shared" si="17"/>
        <v>1.3500215806112521</v>
      </c>
      <c r="BY101" s="29">
        <f t="shared" si="18"/>
        <v>0</v>
      </c>
      <c r="BZ101" s="59">
        <f t="shared" si="19"/>
        <v>0</v>
      </c>
      <c r="CA101" s="60">
        <f t="shared" si="20"/>
        <v>0</v>
      </c>
      <c r="CB101" s="29">
        <f t="shared" si="27"/>
        <v>0</v>
      </c>
      <c r="CC101" s="59">
        <f t="shared" si="28"/>
        <v>0</v>
      </c>
      <c r="CD101" s="60">
        <f t="shared" si="29"/>
        <v>0</v>
      </c>
      <c r="CE101" s="29">
        <f t="shared" si="21"/>
        <v>28426</v>
      </c>
      <c r="CF101" s="59">
        <f t="shared" si="22"/>
        <v>335390</v>
      </c>
      <c r="CG101" s="60">
        <f t="shared" si="23"/>
        <v>528991</v>
      </c>
      <c r="CJ101" s="121"/>
    </row>
    <row r="102" spans="1:88" x14ac:dyDescent="0.2">
      <c r="A102" s="146" t="s">
        <v>72</v>
      </c>
      <c r="B102" s="47" t="s">
        <v>777</v>
      </c>
      <c r="C102" s="4" t="s">
        <v>71</v>
      </c>
      <c r="D102" s="5" t="s">
        <v>740</v>
      </c>
      <c r="E102" s="4" t="s">
        <v>653</v>
      </c>
      <c r="F102" s="5"/>
      <c r="G102" s="8" t="s">
        <v>802</v>
      </c>
      <c r="H102" s="40"/>
      <c r="I102" s="31">
        <v>0</v>
      </c>
      <c r="J102" s="64">
        <v>0.4</v>
      </c>
      <c r="K102" s="123">
        <v>1240245</v>
      </c>
      <c r="L102" s="124">
        <v>1264405.6168831168</v>
      </c>
      <c r="M102" s="125">
        <v>1288566.2388240001</v>
      </c>
      <c r="N102" s="147">
        <v>1147226.625</v>
      </c>
      <c r="O102" s="133">
        <v>1169575.195616883</v>
      </c>
      <c r="P102" s="148">
        <v>1191923.7709122002</v>
      </c>
      <c r="Q102" s="149">
        <v>0.5</v>
      </c>
      <c r="R102" s="150">
        <v>0.5</v>
      </c>
      <c r="S102" s="151">
        <v>0.5</v>
      </c>
      <c r="T102" s="132">
        <v>-7882963.4379329998</v>
      </c>
      <c r="U102" s="124">
        <v>-8036527.6607498759</v>
      </c>
      <c r="V102" s="134">
        <v>-8190091.8835669998</v>
      </c>
      <c r="W102" s="152">
        <v>1053245</v>
      </c>
      <c r="X102" s="153" t="s">
        <v>821</v>
      </c>
      <c r="Y102" s="154" t="s">
        <v>821</v>
      </c>
      <c r="Z102" s="147">
        <v>8528965</v>
      </c>
      <c r="AA102" s="124">
        <v>9056881</v>
      </c>
      <c r="AB102" s="125">
        <v>9142652</v>
      </c>
      <c r="AC102" s="147">
        <v>191269.40000000002</v>
      </c>
      <c r="AD102" s="124">
        <v>214681.40000000002</v>
      </c>
      <c r="AE102" s="134">
        <v>219811.40000000002</v>
      </c>
      <c r="AF102" s="147"/>
      <c r="AG102" s="124">
        <v>7144.2000000000007</v>
      </c>
      <c r="AH102" s="134">
        <v>5856.4000000000005</v>
      </c>
      <c r="AI102" s="147">
        <v>0</v>
      </c>
      <c r="AJ102" s="124">
        <v>0</v>
      </c>
      <c r="AK102" s="148">
        <v>0</v>
      </c>
      <c r="AL102" s="147"/>
      <c r="AM102" s="124">
        <v>0</v>
      </c>
      <c r="AN102" s="155">
        <v>0</v>
      </c>
      <c r="AO102" s="147">
        <v>0</v>
      </c>
      <c r="AP102" s="124">
        <v>0</v>
      </c>
      <c r="AQ102" s="125">
        <v>0</v>
      </c>
      <c r="AR102" s="147">
        <v>0</v>
      </c>
      <c r="AS102" s="124">
        <v>10358.400000000001</v>
      </c>
      <c r="AT102" s="134">
        <v>0</v>
      </c>
      <c r="AU102" s="147"/>
      <c r="AV102" s="124">
        <v>3437.6000000000004</v>
      </c>
      <c r="AW102" s="134">
        <v>8792.4</v>
      </c>
      <c r="AX102" s="147"/>
      <c r="AY102" s="124">
        <v>5508.4000000000005</v>
      </c>
      <c r="AZ102" s="134">
        <v>2978.4</v>
      </c>
      <c r="BA102" s="147"/>
      <c r="BB102" s="124"/>
      <c r="BC102" s="148">
        <v>-24.400000000000002</v>
      </c>
      <c r="BD102" s="147"/>
      <c r="BE102" s="124">
        <v>131391.6</v>
      </c>
      <c r="BF102" s="155">
        <v>183617.6</v>
      </c>
      <c r="BG102" s="147"/>
      <c r="BH102" s="124"/>
      <c r="BI102" s="125">
        <v>308</v>
      </c>
      <c r="BJ102" s="147">
        <v>0</v>
      </c>
      <c r="BK102" s="124">
        <v>0</v>
      </c>
      <c r="BL102" s="134">
        <v>0</v>
      </c>
      <c r="BM102" s="147"/>
      <c r="BN102" s="124">
        <v>0</v>
      </c>
      <c r="BO102" s="155">
        <v>0</v>
      </c>
      <c r="BP102" s="147"/>
      <c r="BQ102" s="124"/>
      <c r="BR102" s="125">
        <v>0</v>
      </c>
      <c r="BS102" s="156">
        <f t="shared" si="24"/>
        <v>837270.96206700057</v>
      </c>
      <c r="BT102" s="157">
        <f t="shared" si="25"/>
        <v>1392874.9392501237</v>
      </c>
      <c r="BU102" s="158">
        <f t="shared" si="26"/>
        <v>1373899.9164330009</v>
      </c>
      <c r="BV102" s="159">
        <f t="shared" si="15"/>
        <v>0.67508513403964587</v>
      </c>
      <c r="BW102" s="160">
        <f t="shared" si="16"/>
        <v>1.1016045172938225</v>
      </c>
      <c r="BX102" s="161">
        <f t="shared" si="17"/>
        <v>1.0662237415803164</v>
      </c>
      <c r="BY102" s="29">
        <f t="shared" si="18"/>
        <v>309955.66293299943</v>
      </c>
      <c r="BZ102" s="59">
        <f t="shared" si="19"/>
        <v>0</v>
      </c>
      <c r="CA102" s="60">
        <f t="shared" si="20"/>
        <v>0</v>
      </c>
      <c r="CB102" s="29">
        <f t="shared" si="27"/>
        <v>309956</v>
      </c>
      <c r="CC102" s="59">
        <f t="shared" si="28"/>
        <v>0</v>
      </c>
      <c r="CD102" s="60">
        <f t="shared" si="29"/>
        <v>0</v>
      </c>
      <c r="CE102" s="29">
        <f t="shared" si="21"/>
        <v>0</v>
      </c>
      <c r="CF102" s="59">
        <f t="shared" si="22"/>
        <v>64235</v>
      </c>
      <c r="CG102" s="60">
        <f t="shared" si="23"/>
        <v>42667</v>
      </c>
      <c r="CJ102" s="121"/>
    </row>
    <row r="103" spans="1:88" x14ac:dyDescent="0.2">
      <c r="A103" s="146" t="s">
        <v>74</v>
      </c>
      <c r="B103" s="47" t="s">
        <v>777</v>
      </c>
      <c r="C103" s="4" t="s">
        <v>73</v>
      </c>
      <c r="D103" s="5" t="s">
        <v>692</v>
      </c>
      <c r="E103" s="4" t="s">
        <v>693</v>
      </c>
      <c r="F103" s="5"/>
      <c r="G103" s="8" t="s">
        <v>802</v>
      </c>
      <c r="H103" s="38" t="s">
        <v>826</v>
      </c>
      <c r="I103" s="31">
        <v>0</v>
      </c>
      <c r="J103" s="64">
        <v>0.4</v>
      </c>
      <c r="K103" s="123">
        <v>2903898</v>
      </c>
      <c r="L103" s="124">
        <v>2960467.4415584411</v>
      </c>
      <c r="M103" s="125">
        <v>3017037.057728</v>
      </c>
      <c r="N103" s="147">
        <v>2686105.65</v>
      </c>
      <c r="O103" s="133">
        <v>2738432.3834415581</v>
      </c>
      <c r="P103" s="148">
        <v>2790759.2783984002</v>
      </c>
      <c r="Q103" s="149">
        <v>0.5</v>
      </c>
      <c r="R103" s="150">
        <v>0.5</v>
      </c>
      <c r="S103" s="151">
        <v>0.5</v>
      </c>
      <c r="T103" s="132">
        <v>-6323365.8121339995</v>
      </c>
      <c r="U103" s="124">
        <v>-6446548.2630197266</v>
      </c>
      <c r="V103" s="134">
        <v>-6569730.7139050001</v>
      </c>
      <c r="W103" s="152">
        <v>305000</v>
      </c>
      <c r="X103" s="153" t="s">
        <v>821</v>
      </c>
      <c r="Y103" s="154" t="s">
        <v>821</v>
      </c>
      <c r="Z103" s="147">
        <v>9387671</v>
      </c>
      <c r="AA103" s="124">
        <v>9527685</v>
      </c>
      <c r="AB103" s="125">
        <v>9934124</v>
      </c>
      <c r="AC103" s="147">
        <v>464970.26600000006</v>
      </c>
      <c r="AD103" s="124">
        <v>487150.2</v>
      </c>
      <c r="AE103" s="134">
        <v>509724.4</v>
      </c>
      <c r="AF103" s="147"/>
      <c r="AG103" s="124">
        <v>5305.6</v>
      </c>
      <c r="AH103" s="134">
        <v>12753.800000000001</v>
      </c>
      <c r="AI103" s="147">
        <v>0</v>
      </c>
      <c r="AJ103" s="124">
        <v>0</v>
      </c>
      <c r="AK103" s="148">
        <v>0</v>
      </c>
      <c r="AL103" s="147"/>
      <c r="AM103" s="124">
        <v>0</v>
      </c>
      <c r="AN103" s="155">
        <v>0</v>
      </c>
      <c r="AO103" s="147">
        <v>0</v>
      </c>
      <c r="AP103" s="124">
        <v>0</v>
      </c>
      <c r="AQ103" s="125">
        <v>0</v>
      </c>
      <c r="AR103" s="147">
        <v>0</v>
      </c>
      <c r="AS103" s="124">
        <v>0</v>
      </c>
      <c r="AT103" s="134">
        <v>86.800000000000011</v>
      </c>
      <c r="AU103" s="147"/>
      <c r="AV103" s="124">
        <v>0</v>
      </c>
      <c r="AW103" s="134">
        <v>0</v>
      </c>
      <c r="AX103" s="147"/>
      <c r="AY103" s="124">
        <v>1032.4000000000001</v>
      </c>
      <c r="AZ103" s="134">
        <v>5978.8</v>
      </c>
      <c r="BA103" s="147"/>
      <c r="BB103" s="124"/>
      <c r="BC103" s="148">
        <v>1804.4</v>
      </c>
      <c r="BD103" s="147"/>
      <c r="BE103" s="124">
        <v>84031.200000000012</v>
      </c>
      <c r="BF103" s="155">
        <v>152677.6</v>
      </c>
      <c r="BG103" s="147"/>
      <c r="BH103" s="124"/>
      <c r="BI103" s="125">
        <v>10822</v>
      </c>
      <c r="BJ103" s="147">
        <v>0</v>
      </c>
      <c r="BK103" s="124">
        <v>0</v>
      </c>
      <c r="BL103" s="134">
        <v>0</v>
      </c>
      <c r="BM103" s="147"/>
      <c r="BN103" s="124">
        <v>0</v>
      </c>
      <c r="BO103" s="155">
        <v>0</v>
      </c>
      <c r="BP103" s="147"/>
      <c r="BQ103" s="124"/>
      <c r="BR103" s="125">
        <v>1286</v>
      </c>
      <c r="BS103" s="156">
        <f t="shared" si="24"/>
        <v>3529275.4538660012</v>
      </c>
      <c r="BT103" s="157">
        <f t="shared" si="25"/>
        <v>3658656.1369802719</v>
      </c>
      <c r="BU103" s="158">
        <f t="shared" si="26"/>
        <v>4059527.0860950025</v>
      </c>
      <c r="BV103" s="159">
        <f t="shared" si="15"/>
        <v>1.2153579271262287</v>
      </c>
      <c r="BW103" s="160">
        <f t="shared" si="16"/>
        <v>1.2358373159659855</v>
      </c>
      <c r="BX103" s="161">
        <f t="shared" si="17"/>
        <v>1.3455343797308399</v>
      </c>
      <c r="BY103" s="29">
        <f t="shared" si="18"/>
        <v>0</v>
      </c>
      <c r="BZ103" s="59">
        <f t="shared" si="19"/>
        <v>0</v>
      </c>
      <c r="CA103" s="60">
        <f t="shared" si="20"/>
        <v>0</v>
      </c>
      <c r="CB103" s="29">
        <f t="shared" si="27"/>
        <v>0</v>
      </c>
      <c r="CC103" s="59">
        <f t="shared" si="28"/>
        <v>0</v>
      </c>
      <c r="CD103" s="60">
        <f t="shared" si="29"/>
        <v>0</v>
      </c>
      <c r="CE103" s="29">
        <f t="shared" si="21"/>
        <v>312689</v>
      </c>
      <c r="CF103" s="59">
        <f t="shared" si="22"/>
        <v>349094</v>
      </c>
      <c r="CG103" s="60">
        <f t="shared" si="23"/>
        <v>521245</v>
      </c>
      <c r="CJ103" s="121"/>
    </row>
    <row r="104" spans="1:88" x14ac:dyDescent="0.2">
      <c r="A104" s="146" t="s">
        <v>76</v>
      </c>
      <c r="B104" s="47" t="s">
        <v>777</v>
      </c>
      <c r="C104" s="4" t="s">
        <v>75</v>
      </c>
      <c r="D104" s="5" t="s">
        <v>736</v>
      </c>
      <c r="E104" s="4" t="s">
        <v>737</v>
      </c>
      <c r="F104" s="39" t="s">
        <v>787</v>
      </c>
      <c r="G104" s="36" t="s">
        <v>787</v>
      </c>
      <c r="H104" s="38" t="s">
        <v>787</v>
      </c>
      <c r="I104" s="31">
        <v>0</v>
      </c>
      <c r="J104" s="64">
        <v>0.4</v>
      </c>
      <c r="K104" s="123">
        <v>3607931</v>
      </c>
      <c r="L104" s="124">
        <v>3678215.3701298703</v>
      </c>
      <c r="M104" s="125">
        <v>3748499.2312650001</v>
      </c>
      <c r="N104" s="147">
        <v>3337336.1750000003</v>
      </c>
      <c r="O104" s="133">
        <v>3402349.2173701301</v>
      </c>
      <c r="P104" s="148">
        <v>3467361.7889201255</v>
      </c>
      <c r="Q104" s="149">
        <v>0.5</v>
      </c>
      <c r="R104" s="150">
        <v>0.5</v>
      </c>
      <c r="S104" s="151">
        <v>0.5</v>
      </c>
      <c r="T104" s="132">
        <v>-25382193.939249996</v>
      </c>
      <c r="U104" s="124">
        <v>-25876652.262741879</v>
      </c>
      <c r="V104" s="134">
        <v>-26371110.586234</v>
      </c>
      <c r="W104" s="152">
        <v>2815441</v>
      </c>
      <c r="X104" s="153" t="s">
        <v>821</v>
      </c>
      <c r="Y104" s="154" t="s">
        <v>821</v>
      </c>
      <c r="Z104" s="147">
        <v>28514656</v>
      </c>
      <c r="AA104" s="124">
        <v>30559719</v>
      </c>
      <c r="AB104" s="125">
        <v>31265512</v>
      </c>
      <c r="AC104" s="147">
        <v>392355.10800000001</v>
      </c>
      <c r="AD104" s="124">
        <v>419631</v>
      </c>
      <c r="AE104" s="134">
        <v>443699</v>
      </c>
      <c r="AF104" s="147"/>
      <c r="AG104" s="124">
        <v>0</v>
      </c>
      <c r="AH104" s="134">
        <v>18396.2</v>
      </c>
      <c r="AI104" s="147">
        <v>0</v>
      </c>
      <c r="AJ104" s="124">
        <v>0</v>
      </c>
      <c r="AK104" s="148">
        <v>0</v>
      </c>
      <c r="AL104" s="147"/>
      <c r="AM104" s="124">
        <v>0</v>
      </c>
      <c r="AN104" s="155">
        <v>0</v>
      </c>
      <c r="AO104" s="147">
        <v>0</v>
      </c>
      <c r="AP104" s="124">
        <v>0</v>
      </c>
      <c r="AQ104" s="125">
        <v>0</v>
      </c>
      <c r="AR104" s="147">
        <v>585.33199999999999</v>
      </c>
      <c r="AS104" s="124">
        <v>2206</v>
      </c>
      <c r="AT104" s="134">
        <v>728.40000000000009</v>
      </c>
      <c r="AU104" s="147"/>
      <c r="AV104" s="124">
        <v>-585.20000000000005</v>
      </c>
      <c r="AW104" s="134">
        <v>0</v>
      </c>
      <c r="AX104" s="147"/>
      <c r="AY104" s="124">
        <v>2868</v>
      </c>
      <c r="AZ104" s="134">
        <v>4919.6000000000004</v>
      </c>
      <c r="BA104" s="147"/>
      <c r="BB104" s="124"/>
      <c r="BC104" s="148">
        <v>-1458.4</v>
      </c>
      <c r="BD104" s="147"/>
      <c r="BE104" s="124">
        <v>288287.60000000003</v>
      </c>
      <c r="BF104" s="155">
        <v>401740</v>
      </c>
      <c r="BG104" s="147"/>
      <c r="BH104" s="124"/>
      <c r="BI104" s="125">
        <v>6670</v>
      </c>
      <c r="BJ104" s="147">
        <v>0</v>
      </c>
      <c r="BK104" s="124">
        <v>622.40000000000009</v>
      </c>
      <c r="BL104" s="134">
        <v>0</v>
      </c>
      <c r="BM104" s="147"/>
      <c r="BN104" s="124">
        <v>44826.400000000001</v>
      </c>
      <c r="BO104" s="155">
        <v>0</v>
      </c>
      <c r="BP104" s="147"/>
      <c r="BQ104" s="124"/>
      <c r="BR104" s="125">
        <v>9542.4</v>
      </c>
      <c r="BS104" s="156">
        <f t="shared" si="24"/>
        <v>3525402.5007500015</v>
      </c>
      <c r="BT104" s="157">
        <f t="shared" si="25"/>
        <v>5440922.9372581206</v>
      </c>
      <c r="BU104" s="158">
        <f t="shared" si="26"/>
        <v>5778638.6137659997</v>
      </c>
      <c r="BV104" s="159">
        <f t="shared" si="15"/>
        <v>0.97712580998638876</v>
      </c>
      <c r="BW104" s="160">
        <f t="shared" si="16"/>
        <v>1.479229025424363</v>
      </c>
      <c r="BX104" s="161">
        <f t="shared" si="17"/>
        <v>1.5415872479226551</v>
      </c>
      <c r="BY104" s="29">
        <f t="shared" si="18"/>
        <v>0</v>
      </c>
      <c r="BZ104" s="59">
        <f t="shared" si="19"/>
        <v>0</v>
      </c>
      <c r="CA104" s="60">
        <f t="shared" si="20"/>
        <v>0</v>
      </c>
      <c r="CB104" s="29">
        <f t="shared" si="27"/>
        <v>0</v>
      </c>
      <c r="CC104" s="59">
        <f t="shared" si="28"/>
        <v>0</v>
      </c>
      <c r="CD104" s="60">
        <f t="shared" si="29"/>
        <v>0</v>
      </c>
      <c r="CE104" s="29">
        <f t="shared" si="21"/>
        <v>0</v>
      </c>
      <c r="CF104" s="59">
        <f t="shared" si="22"/>
        <v>881354</v>
      </c>
      <c r="CG104" s="60">
        <f t="shared" si="23"/>
        <v>1015070</v>
      </c>
      <c r="CJ104" s="121"/>
    </row>
    <row r="105" spans="1:88" x14ac:dyDescent="0.2">
      <c r="A105" s="146" t="s">
        <v>78</v>
      </c>
      <c r="B105" s="47" t="s">
        <v>777</v>
      </c>
      <c r="C105" s="4" t="s">
        <v>77</v>
      </c>
      <c r="D105" s="5" t="s">
        <v>705</v>
      </c>
      <c r="E105" s="4" t="s">
        <v>706</v>
      </c>
      <c r="F105" s="5"/>
      <c r="G105" s="8" t="s">
        <v>802</v>
      </c>
      <c r="H105" s="40"/>
      <c r="I105" s="31">
        <v>0</v>
      </c>
      <c r="J105" s="64">
        <v>0.4</v>
      </c>
      <c r="K105" s="123">
        <v>1684805</v>
      </c>
      <c r="L105" s="124">
        <v>1717625.8766233767</v>
      </c>
      <c r="M105" s="125">
        <v>1750446.3054450001</v>
      </c>
      <c r="N105" s="147">
        <v>1558444.625</v>
      </c>
      <c r="O105" s="133">
        <v>1588803.9358766235</v>
      </c>
      <c r="P105" s="148">
        <v>1619162.8325366252</v>
      </c>
      <c r="Q105" s="149">
        <v>0.5</v>
      </c>
      <c r="R105" s="150">
        <v>0.5</v>
      </c>
      <c r="S105" s="151">
        <v>0.5</v>
      </c>
      <c r="T105" s="132">
        <v>-14580429.666699</v>
      </c>
      <c r="U105" s="124">
        <v>-14864464.010855475</v>
      </c>
      <c r="V105" s="134">
        <v>-15148498.355012</v>
      </c>
      <c r="W105" s="152">
        <v>2498170.08</v>
      </c>
      <c r="X105" s="153" t="s">
        <v>821</v>
      </c>
      <c r="Y105" s="154" t="s">
        <v>821</v>
      </c>
      <c r="Z105" s="147">
        <v>14525970</v>
      </c>
      <c r="AA105" s="124">
        <v>15158852</v>
      </c>
      <c r="AB105" s="125">
        <v>15372035</v>
      </c>
      <c r="AC105" s="147">
        <v>303496.20199999999</v>
      </c>
      <c r="AD105" s="124">
        <v>326407</v>
      </c>
      <c r="AE105" s="134">
        <v>348743.80000000005</v>
      </c>
      <c r="AF105" s="147"/>
      <c r="AG105" s="124">
        <v>6020.8</v>
      </c>
      <c r="AH105" s="134">
        <v>2909.6000000000004</v>
      </c>
      <c r="AI105" s="147">
        <v>0</v>
      </c>
      <c r="AJ105" s="124">
        <v>0</v>
      </c>
      <c r="AK105" s="148">
        <v>0</v>
      </c>
      <c r="AL105" s="147"/>
      <c r="AM105" s="124">
        <v>0</v>
      </c>
      <c r="AN105" s="155">
        <v>0</v>
      </c>
      <c r="AO105" s="147">
        <v>0</v>
      </c>
      <c r="AP105" s="124">
        <v>0</v>
      </c>
      <c r="AQ105" s="125">
        <v>0</v>
      </c>
      <c r="AR105" s="147">
        <v>0</v>
      </c>
      <c r="AS105" s="124">
        <v>732.80000000000007</v>
      </c>
      <c r="AT105" s="134">
        <v>1340.8000000000002</v>
      </c>
      <c r="AU105" s="147"/>
      <c r="AV105" s="124">
        <v>0</v>
      </c>
      <c r="AW105" s="134">
        <v>0</v>
      </c>
      <c r="AX105" s="147"/>
      <c r="AY105" s="124">
        <v>10145.200000000001</v>
      </c>
      <c r="AZ105" s="134">
        <v>14483.2</v>
      </c>
      <c r="BA105" s="147"/>
      <c r="BB105" s="124"/>
      <c r="BC105" s="148">
        <v>294.8</v>
      </c>
      <c r="BD105" s="147"/>
      <c r="BE105" s="124">
        <v>136050</v>
      </c>
      <c r="BF105" s="155">
        <v>209846</v>
      </c>
      <c r="BG105" s="147"/>
      <c r="BH105" s="124"/>
      <c r="BI105" s="125">
        <v>13412.400000000001</v>
      </c>
      <c r="BJ105" s="147">
        <v>0</v>
      </c>
      <c r="BK105" s="124">
        <v>8470</v>
      </c>
      <c r="BL105" s="134">
        <v>0</v>
      </c>
      <c r="BM105" s="147"/>
      <c r="BN105" s="124">
        <v>9276.8000000000011</v>
      </c>
      <c r="BO105" s="155">
        <v>0</v>
      </c>
      <c r="BP105" s="147"/>
      <c r="BQ105" s="124"/>
      <c r="BR105" s="125">
        <v>3980.4</v>
      </c>
      <c r="BS105" s="156">
        <f t="shared" si="24"/>
        <v>249036.53530099988</v>
      </c>
      <c r="BT105" s="157">
        <f t="shared" si="25"/>
        <v>791490.58914452605</v>
      </c>
      <c r="BU105" s="158">
        <f t="shared" si="26"/>
        <v>818547.64498800226</v>
      </c>
      <c r="BV105" s="159">
        <f t="shared" si="15"/>
        <v>0.14781326937004571</v>
      </c>
      <c r="BW105" s="160">
        <f t="shared" si="16"/>
        <v>0.46080499829246341</v>
      </c>
      <c r="BX105" s="161">
        <f t="shared" si="17"/>
        <v>0.46762225293160897</v>
      </c>
      <c r="BY105" s="29">
        <f t="shared" si="18"/>
        <v>1309408.0896990001</v>
      </c>
      <c r="BZ105" s="59">
        <f t="shared" si="19"/>
        <v>797313.34673209745</v>
      </c>
      <c r="CA105" s="60">
        <f t="shared" si="20"/>
        <v>800615.18754862295</v>
      </c>
      <c r="CB105" s="29">
        <f t="shared" si="27"/>
        <v>1309408</v>
      </c>
      <c r="CC105" s="59">
        <f t="shared" si="28"/>
        <v>797313</v>
      </c>
      <c r="CD105" s="60">
        <f t="shared" si="29"/>
        <v>800615</v>
      </c>
      <c r="CE105" s="29">
        <f t="shared" si="21"/>
        <v>0</v>
      </c>
      <c r="CF105" s="59">
        <f t="shared" si="22"/>
        <v>0</v>
      </c>
      <c r="CG105" s="60">
        <f t="shared" si="23"/>
        <v>0</v>
      </c>
      <c r="CJ105" s="121"/>
    </row>
    <row r="106" spans="1:88" x14ac:dyDescent="0.2">
      <c r="A106" s="146" t="s">
        <v>80</v>
      </c>
      <c r="B106" s="47" t="s">
        <v>777</v>
      </c>
      <c r="C106" s="4" t="s">
        <v>79</v>
      </c>
      <c r="D106" s="5" t="s">
        <v>724</v>
      </c>
      <c r="E106" s="4" t="s">
        <v>725</v>
      </c>
      <c r="F106" s="5"/>
      <c r="G106" s="8" t="s">
        <v>802</v>
      </c>
      <c r="H106" s="40"/>
      <c r="I106" s="31">
        <v>0</v>
      </c>
      <c r="J106" s="64">
        <v>0.4</v>
      </c>
      <c r="K106" s="123">
        <v>3233902</v>
      </c>
      <c r="L106" s="124">
        <v>3296900.0909090908</v>
      </c>
      <c r="M106" s="125">
        <v>3359897.8359900001</v>
      </c>
      <c r="N106" s="147">
        <v>2991359.35</v>
      </c>
      <c r="O106" s="133">
        <v>3049632.584090909</v>
      </c>
      <c r="P106" s="148">
        <v>3107905.4982907502</v>
      </c>
      <c r="Q106" s="149">
        <v>0.5</v>
      </c>
      <c r="R106" s="150">
        <v>0.5</v>
      </c>
      <c r="S106" s="151">
        <v>0.5</v>
      </c>
      <c r="T106" s="132">
        <v>-6099132.5269769998</v>
      </c>
      <c r="U106" s="124">
        <v>-6217946.7969830455</v>
      </c>
      <c r="V106" s="134">
        <v>-6336761.0669900002</v>
      </c>
      <c r="W106" s="152">
        <v>718672</v>
      </c>
      <c r="X106" s="153" t="s">
        <v>821</v>
      </c>
      <c r="Y106" s="154" t="s">
        <v>821</v>
      </c>
      <c r="Z106" s="147">
        <v>9329525</v>
      </c>
      <c r="AA106" s="124">
        <v>9625975</v>
      </c>
      <c r="AB106" s="125">
        <v>9513698</v>
      </c>
      <c r="AC106" s="147">
        <v>416034.60000000003</v>
      </c>
      <c r="AD106" s="124">
        <v>451987.60000000003</v>
      </c>
      <c r="AE106" s="134">
        <v>484547.80000000005</v>
      </c>
      <c r="AF106" s="147"/>
      <c r="AG106" s="124">
        <v>13282.6</v>
      </c>
      <c r="AH106" s="134">
        <v>19617.600000000002</v>
      </c>
      <c r="AI106" s="147">
        <v>0</v>
      </c>
      <c r="AJ106" s="124">
        <v>0</v>
      </c>
      <c r="AK106" s="148">
        <v>0</v>
      </c>
      <c r="AL106" s="147"/>
      <c r="AM106" s="124">
        <v>0</v>
      </c>
      <c r="AN106" s="155">
        <v>0</v>
      </c>
      <c r="AO106" s="147">
        <v>0</v>
      </c>
      <c r="AP106" s="124">
        <v>0</v>
      </c>
      <c r="AQ106" s="125">
        <v>0</v>
      </c>
      <c r="AR106" s="147">
        <v>0</v>
      </c>
      <c r="AS106" s="124">
        <v>103.60000000000001</v>
      </c>
      <c r="AT106" s="134">
        <v>0</v>
      </c>
      <c r="AU106" s="147"/>
      <c r="AV106" s="124">
        <v>0</v>
      </c>
      <c r="AW106" s="134">
        <v>0</v>
      </c>
      <c r="AX106" s="147"/>
      <c r="AY106" s="124">
        <v>0</v>
      </c>
      <c r="AZ106" s="134">
        <v>275.2</v>
      </c>
      <c r="BA106" s="147"/>
      <c r="BB106" s="124"/>
      <c r="BC106" s="148">
        <v>0</v>
      </c>
      <c r="BD106" s="147"/>
      <c r="BE106" s="124">
        <v>133276</v>
      </c>
      <c r="BF106" s="155">
        <v>181874.40000000002</v>
      </c>
      <c r="BG106" s="147"/>
      <c r="BH106" s="124"/>
      <c r="BI106" s="125">
        <v>742</v>
      </c>
      <c r="BJ106" s="147">
        <v>0</v>
      </c>
      <c r="BK106" s="124">
        <v>0</v>
      </c>
      <c r="BL106" s="134">
        <v>0</v>
      </c>
      <c r="BM106" s="147"/>
      <c r="BN106" s="124">
        <v>0</v>
      </c>
      <c r="BO106" s="155">
        <v>0</v>
      </c>
      <c r="BP106" s="147"/>
      <c r="BQ106" s="124"/>
      <c r="BR106" s="125">
        <v>5914.8</v>
      </c>
      <c r="BS106" s="156">
        <f t="shared" si="24"/>
        <v>3646427.0730229998</v>
      </c>
      <c r="BT106" s="157">
        <f t="shared" si="25"/>
        <v>4006678.0030169534</v>
      </c>
      <c r="BU106" s="158">
        <f t="shared" si="26"/>
        <v>3869908.7330100005</v>
      </c>
      <c r="BV106" s="159">
        <f t="shared" si="15"/>
        <v>1.1275626388873254</v>
      </c>
      <c r="BW106" s="160">
        <f t="shared" si="16"/>
        <v>1.2152864486445956</v>
      </c>
      <c r="BX106" s="161">
        <f t="shared" si="17"/>
        <v>1.151793572875029</v>
      </c>
      <c r="BY106" s="29">
        <f t="shared" si="18"/>
        <v>0</v>
      </c>
      <c r="BZ106" s="59">
        <f t="shared" si="19"/>
        <v>0</v>
      </c>
      <c r="CA106" s="60">
        <f t="shared" si="20"/>
        <v>0</v>
      </c>
      <c r="CB106" s="29">
        <f t="shared" si="27"/>
        <v>0</v>
      </c>
      <c r="CC106" s="59">
        <f t="shared" si="28"/>
        <v>0</v>
      </c>
      <c r="CD106" s="60">
        <f t="shared" si="29"/>
        <v>0</v>
      </c>
      <c r="CE106" s="29">
        <f t="shared" si="21"/>
        <v>206263</v>
      </c>
      <c r="CF106" s="59">
        <f t="shared" si="22"/>
        <v>354889</v>
      </c>
      <c r="CG106" s="60">
        <f t="shared" si="23"/>
        <v>255005</v>
      </c>
      <c r="CJ106" s="121"/>
    </row>
    <row r="107" spans="1:88" x14ac:dyDescent="0.2">
      <c r="A107" s="146" t="s">
        <v>82</v>
      </c>
      <c r="B107" s="47" t="s">
        <v>777</v>
      </c>
      <c r="C107" s="4" t="s">
        <v>81</v>
      </c>
      <c r="D107" s="5" t="s">
        <v>700</v>
      </c>
      <c r="E107" s="4" t="s">
        <v>653</v>
      </c>
      <c r="F107" s="39" t="s">
        <v>793</v>
      </c>
      <c r="G107" s="36" t="s">
        <v>793</v>
      </c>
      <c r="H107" s="38" t="s">
        <v>793</v>
      </c>
      <c r="I107" s="31">
        <v>0</v>
      </c>
      <c r="J107" s="64">
        <v>0.4</v>
      </c>
      <c r="K107" s="123">
        <v>1750751</v>
      </c>
      <c r="L107" s="124">
        <v>1784856.5389610389</v>
      </c>
      <c r="M107" s="125">
        <v>1818961.686405</v>
      </c>
      <c r="N107" s="147">
        <v>1619444.675</v>
      </c>
      <c r="O107" s="133">
        <v>1650992.298538961</v>
      </c>
      <c r="P107" s="148">
        <v>1682539.5599246251</v>
      </c>
      <c r="Q107" s="149">
        <v>0.5</v>
      </c>
      <c r="R107" s="150">
        <v>0.5</v>
      </c>
      <c r="S107" s="151">
        <v>0.5</v>
      </c>
      <c r="T107" s="132">
        <v>-6704228.0975809991</v>
      </c>
      <c r="U107" s="124">
        <v>-6834829.9436377715</v>
      </c>
      <c r="V107" s="134">
        <v>-6965431.789694</v>
      </c>
      <c r="W107" s="152">
        <v>210654</v>
      </c>
      <c r="X107" s="153" t="s">
        <v>821</v>
      </c>
      <c r="Y107" s="154" t="s">
        <v>821</v>
      </c>
      <c r="Z107" s="147">
        <v>8268280</v>
      </c>
      <c r="AA107" s="124">
        <v>8666415</v>
      </c>
      <c r="AB107" s="125">
        <v>8770756</v>
      </c>
      <c r="AC107" s="147">
        <v>246044.34400000001</v>
      </c>
      <c r="AD107" s="124">
        <v>264512.2</v>
      </c>
      <c r="AE107" s="134">
        <v>282287</v>
      </c>
      <c r="AF107" s="147"/>
      <c r="AG107" s="124">
        <v>2899.6000000000004</v>
      </c>
      <c r="AH107" s="134">
        <v>7981.6</v>
      </c>
      <c r="AI107" s="147">
        <v>0</v>
      </c>
      <c r="AJ107" s="124">
        <v>0</v>
      </c>
      <c r="AK107" s="148">
        <v>0</v>
      </c>
      <c r="AL107" s="147"/>
      <c r="AM107" s="124">
        <v>0</v>
      </c>
      <c r="AN107" s="155">
        <v>0</v>
      </c>
      <c r="AO107" s="147">
        <v>0</v>
      </c>
      <c r="AP107" s="124">
        <v>0</v>
      </c>
      <c r="AQ107" s="125">
        <v>0</v>
      </c>
      <c r="AR107" s="147">
        <v>0</v>
      </c>
      <c r="AS107" s="124">
        <v>0</v>
      </c>
      <c r="AT107" s="134">
        <v>0</v>
      </c>
      <c r="AU107" s="147"/>
      <c r="AV107" s="124">
        <v>0</v>
      </c>
      <c r="AW107" s="134">
        <v>0</v>
      </c>
      <c r="AX107" s="147"/>
      <c r="AY107" s="124">
        <v>1374.8000000000002</v>
      </c>
      <c r="AZ107" s="134">
        <v>2866.4</v>
      </c>
      <c r="BA107" s="147"/>
      <c r="BB107" s="124"/>
      <c r="BC107" s="148">
        <v>0</v>
      </c>
      <c r="BD107" s="147"/>
      <c r="BE107" s="124">
        <v>97936.8</v>
      </c>
      <c r="BF107" s="155">
        <v>135673.60000000001</v>
      </c>
      <c r="BG107" s="147"/>
      <c r="BH107" s="124"/>
      <c r="BI107" s="125">
        <v>-379.20000000000005</v>
      </c>
      <c r="BJ107" s="147">
        <v>0</v>
      </c>
      <c r="BK107" s="124">
        <v>0</v>
      </c>
      <c r="BL107" s="134">
        <v>0</v>
      </c>
      <c r="BM107" s="147"/>
      <c r="BN107" s="124">
        <v>0</v>
      </c>
      <c r="BO107" s="155">
        <v>0</v>
      </c>
      <c r="BP107" s="147"/>
      <c r="BQ107" s="124"/>
      <c r="BR107" s="125">
        <v>867.6</v>
      </c>
      <c r="BS107" s="156">
        <f t="shared" si="24"/>
        <v>1810096.2464190014</v>
      </c>
      <c r="BT107" s="157">
        <f t="shared" si="25"/>
        <v>2198308.4563622288</v>
      </c>
      <c r="BU107" s="158">
        <f t="shared" si="26"/>
        <v>2234621.210306</v>
      </c>
      <c r="BV107" s="159">
        <f t="shared" si="15"/>
        <v>1.0338970227171091</v>
      </c>
      <c r="BW107" s="160">
        <f t="shared" si="16"/>
        <v>1.2316443413664269</v>
      </c>
      <c r="BX107" s="161">
        <f t="shared" si="17"/>
        <v>1.228514721891977</v>
      </c>
      <c r="BY107" s="29">
        <f t="shared" si="18"/>
        <v>0</v>
      </c>
      <c r="BZ107" s="59">
        <f t="shared" si="19"/>
        <v>0</v>
      </c>
      <c r="CA107" s="60">
        <f t="shared" si="20"/>
        <v>0</v>
      </c>
      <c r="CB107" s="29">
        <f t="shared" si="27"/>
        <v>0</v>
      </c>
      <c r="CC107" s="59">
        <f t="shared" si="28"/>
        <v>0</v>
      </c>
      <c r="CD107" s="60">
        <f t="shared" si="29"/>
        <v>0</v>
      </c>
      <c r="CE107" s="29">
        <f t="shared" si="21"/>
        <v>29673</v>
      </c>
      <c r="CF107" s="59">
        <f t="shared" si="22"/>
        <v>206726</v>
      </c>
      <c r="CG107" s="60">
        <f t="shared" si="23"/>
        <v>207830</v>
      </c>
      <c r="CJ107" s="121"/>
    </row>
    <row r="108" spans="1:88" x14ac:dyDescent="0.2">
      <c r="A108" s="146" t="s">
        <v>84</v>
      </c>
      <c r="B108" s="47" t="s">
        <v>777</v>
      </c>
      <c r="C108" s="4" t="s">
        <v>83</v>
      </c>
      <c r="D108" s="5" t="s">
        <v>728</v>
      </c>
      <c r="E108" s="4" t="s">
        <v>653</v>
      </c>
      <c r="F108" s="39" t="s">
        <v>788</v>
      </c>
      <c r="G108" s="36" t="s">
        <v>788</v>
      </c>
      <c r="H108" s="38" t="s">
        <v>788</v>
      </c>
      <c r="I108" s="31">
        <v>0</v>
      </c>
      <c r="J108" s="64">
        <v>0.4</v>
      </c>
      <c r="K108" s="123">
        <v>2264481</v>
      </c>
      <c r="L108" s="124">
        <v>2308594.266233766</v>
      </c>
      <c r="M108" s="125">
        <v>2352707.4584869999</v>
      </c>
      <c r="N108" s="147">
        <v>2094644.925</v>
      </c>
      <c r="O108" s="133">
        <v>2135449.6962662335</v>
      </c>
      <c r="P108" s="148">
        <v>2176254.399100475</v>
      </c>
      <c r="Q108" s="149">
        <v>0.49979543538835458</v>
      </c>
      <c r="R108" s="150">
        <v>0.49979543538835458</v>
      </c>
      <c r="S108" s="151">
        <v>0.49979543538835458</v>
      </c>
      <c r="T108" s="132">
        <v>-2262628.8270730008</v>
      </c>
      <c r="U108" s="124">
        <v>-2306706.0120159811</v>
      </c>
      <c r="V108" s="134">
        <v>-2350783.1969590001</v>
      </c>
      <c r="W108" s="152">
        <v>126745</v>
      </c>
      <c r="X108" s="153" t="s">
        <v>821</v>
      </c>
      <c r="Y108" s="154" t="s">
        <v>821</v>
      </c>
      <c r="Z108" s="147">
        <v>4541201</v>
      </c>
      <c r="AA108" s="124">
        <v>4657929</v>
      </c>
      <c r="AB108" s="125">
        <v>4128297</v>
      </c>
      <c r="AC108" s="147">
        <v>413228.446</v>
      </c>
      <c r="AD108" s="124">
        <v>442379.80000000005</v>
      </c>
      <c r="AE108" s="134">
        <v>477768.4</v>
      </c>
      <c r="AF108" s="147"/>
      <c r="AG108" s="124">
        <v>13293.2</v>
      </c>
      <c r="AH108" s="134">
        <v>19475.2</v>
      </c>
      <c r="AI108" s="147">
        <v>0</v>
      </c>
      <c r="AJ108" s="124">
        <v>0</v>
      </c>
      <c r="AK108" s="148">
        <v>0</v>
      </c>
      <c r="AL108" s="147"/>
      <c r="AM108" s="124">
        <v>0</v>
      </c>
      <c r="AN108" s="155">
        <v>0</v>
      </c>
      <c r="AO108" s="147">
        <v>0</v>
      </c>
      <c r="AP108" s="124">
        <v>0</v>
      </c>
      <c r="AQ108" s="125">
        <v>0</v>
      </c>
      <c r="AR108" s="147">
        <v>0</v>
      </c>
      <c r="AS108" s="124">
        <v>0</v>
      </c>
      <c r="AT108" s="134">
        <v>0</v>
      </c>
      <c r="AU108" s="147"/>
      <c r="AV108" s="124">
        <v>0</v>
      </c>
      <c r="AW108" s="134">
        <v>0</v>
      </c>
      <c r="AX108" s="147"/>
      <c r="AY108" s="124">
        <v>1444.4</v>
      </c>
      <c r="AZ108" s="134">
        <v>3537.2000000000003</v>
      </c>
      <c r="BA108" s="147"/>
      <c r="BB108" s="124"/>
      <c r="BC108" s="148">
        <v>0</v>
      </c>
      <c r="BD108" s="147"/>
      <c r="BE108" s="124">
        <v>71133.600000000006</v>
      </c>
      <c r="BF108" s="155">
        <v>100563.6</v>
      </c>
      <c r="BG108" s="147"/>
      <c r="BH108" s="124"/>
      <c r="BI108" s="125">
        <v>2242</v>
      </c>
      <c r="BJ108" s="147">
        <v>0</v>
      </c>
      <c r="BK108" s="124">
        <v>113.60000000000001</v>
      </c>
      <c r="BL108" s="134">
        <v>0</v>
      </c>
      <c r="BM108" s="147"/>
      <c r="BN108" s="124">
        <v>0</v>
      </c>
      <c r="BO108" s="155">
        <v>0</v>
      </c>
      <c r="BP108" s="147"/>
      <c r="BQ108" s="124"/>
      <c r="BR108" s="125">
        <v>12514</v>
      </c>
      <c r="BS108" s="156">
        <f t="shared" si="24"/>
        <v>2691800.6189269996</v>
      </c>
      <c r="BT108" s="157">
        <f t="shared" si="25"/>
        <v>2879587.5879840185</v>
      </c>
      <c r="BU108" s="158">
        <f t="shared" si="26"/>
        <v>2393614.2030410003</v>
      </c>
      <c r="BV108" s="159">
        <f t="shared" si="15"/>
        <v>1.1887053231742724</v>
      </c>
      <c r="BW108" s="160">
        <f t="shared" si="16"/>
        <v>1.2473337693425746</v>
      </c>
      <c r="BX108" s="161">
        <f t="shared" si="17"/>
        <v>1.0173870934979341</v>
      </c>
      <c r="BY108" s="29">
        <f t="shared" si="18"/>
        <v>0</v>
      </c>
      <c r="BZ108" s="59">
        <f t="shared" si="19"/>
        <v>0</v>
      </c>
      <c r="CA108" s="60">
        <f t="shared" si="20"/>
        <v>0</v>
      </c>
      <c r="CB108" s="29">
        <f t="shared" si="27"/>
        <v>0</v>
      </c>
      <c r="CC108" s="59">
        <f t="shared" si="28"/>
        <v>0</v>
      </c>
      <c r="CD108" s="60">
        <f t="shared" si="29"/>
        <v>0</v>
      </c>
      <c r="CE108" s="29">
        <f t="shared" si="21"/>
        <v>213572</v>
      </c>
      <c r="CF108" s="59">
        <f t="shared" si="22"/>
        <v>285380</v>
      </c>
      <c r="CG108" s="60">
        <f t="shared" si="23"/>
        <v>20445</v>
      </c>
      <c r="CJ108" s="121"/>
    </row>
    <row r="109" spans="1:88" x14ac:dyDescent="0.2">
      <c r="A109" s="146" t="s">
        <v>86</v>
      </c>
      <c r="B109" s="47" t="s">
        <v>777</v>
      </c>
      <c r="C109" s="4" t="s">
        <v>85</v>
      </c>
      <c r="D109" s="5" t="s">
        <v>723</v>
      </c>
      <c r="E109" s="4" t="s">
        <v>712</v>
      </c>
      <c r="F109" s="5"/>
      <c r="G109" s="8" t="s">
        <v>802</v>
      </c>
      <c r="H109" s="40"/>
      <c r="I109" s="31">
        <v>0</v>
      </c>
      <c r="J109" s="64">
        <v>0.4</v>
      </c>
      <c r="K109" s="123">
        <v>1690670</v>
      </c>
      <c r="L109" s="124">
        <v>1723605.1298701295</v>
      </c>
      <c r="M109" s="125">
        <v>1756540.4378539999</v>
      </c>
      <c r="N109" s="147">
        <v>1563869.75</v>
      </c>
      <c r="O109" s="133">
        <v>1594334.7451298698</v>
      </c>
      <c r="P109" s="148">
        <v>1624799.9050149501</v>
      </c>
      <c r="Q109" s="149">
        <v>0.5</v>
      </c>
      <c r="R109" s="150">
        <v>0.5</v>
      </c>
      <c r="S109" s="151">
        <v>0.5</v>
      </c>
      <c r="T109" s="132">
        <v>-7872048.3770160014</v>
      </c>
      <c r="U109" s="124">
        <v>-8025399.9687760537</v>
      </c>
      <c r="V109" s="134">
        <v>-8178751.5605359999</v>
      </c>
      <c r="W109" s="152">
        <v>885656</v>
      </c>
      <c r="X109" s="153" t="s">
        <v>821</v>
      </c>
      <c r="Y109" s="154" t="s">
        <v>821</v>
      </c>
      <c r="Z109" s="147">
        <v>9242219</v>
      </c>
      <c r="AA109" s="124">
        <v>8739053</v>
      </c>
      <c r="AB109" s="125">
        <v>8176776</v>
      </c>
      <c r="AC109" s="147">
        <v>374056.2</v>
      </c>
      <c r="AD109" s="124">
        <v>403716.2</v>
      </c>
      <c r="AE109" s="134">
        <v>429519.4</v>
      </c>
      <c r="AF109" s="147"/>
      <c r="AG109" s="124">
        <v>8550</v>
      </c>
      <c r="AH109" s="134">
        <v>32234</v>
      </c>
      <c r="AI109" s="147">
        <v>0</v>
      </c>
      <c r="AJ109" s="124">
        <v>0</v>
      </c>
      <c r="AK109" s="148">
        <v>0</v>
      </c>
      <c r="AL109" s="147"/>
      <c r="AM109" s="124">
        <v>0</v>
      </c>
      <c r="AN109" s="155">
        <v>0</v>
      </c>
      <c r="AO109" s="147">
        <v>0</v>
      </c>
      <c r="AP109" s="124">
        <v>0</v>
      </c>
      <c r="AQ109" s="125">
        <v>0</v>
      </c>
      <c r="AR109" s="147">
        <v>0</v>
      </c>
      <c r="AS109" s="124">
        <v>4524</v>
      </c>
      <c r="AT109" s="134">
        <v>1314.4</v>
      </c>
      <c r="AU109" s="147"/>
      <c r="AV109" s="124">
        <v>0</v>
      </c>
      <c r="AW109" s="134">
        <v>0</v>
      </c>
      <c r="AX109" s="147"/>
      <c r="AY109" s="124">
        <v>5141.6000000000004</v>
      </c>
      <c r="AZ109" s="134">
        <v>4153.6000000000004</v>
      </c>
      <c r="BA109" s="147"/>
      <c r="BB109" s="124"/>
      <c r="BC109" s="148">
        <v>0</v>
      </c>
      <c r="BD109" s="147"/>
      <c r="BE109" s="124">
        <v>135633.20000000001</v>
      </c>
      <c r="BF109" s="155">
        <v>190966.40000000002</v>
      </c>
      <c r="BG109" s="147"/>
      <c r="BH109" s="124"/>
      <c r="BI109" s="125">
        <v>2760.4</v>
      </c>
      <c r="BJ109" s="147">
        <v>0</v>
      </c>
      <c r="BK109" s="124">
        <v>0</v>
      </c>
      <c r="BL109" s="134">
        <v>0</v>
      </c>
      <c r="BM109" s="147"/>
      <c r="BN109" s="124">
        <v>0</v>
      </c>
      <c r="BO109" s="155">
        <v>0</v>
      </c>
      <c r="BP109" s="147"/>
      <c r="BQ109" s="124"/>
      <c r="BR109" s="125">
        <v>4682.8</v>
      </c>
      <c r="BS109" s="156">
        <f t="shared" si="24"/>
        <v>1744226.8229839979</v>
      </c>
      <c r="BT109" s="157">
        <f t="shared" si="25"/>
        <v>1271218.0312239444</v>
      </c>
      <c r="BU109" s="158">
        <f t="shared" si="26"/>
        <v>663655.43946400192</v>
      </c>
      <c r="BV109" s="159">
        <f t="shared" si="15"/>
        <v>1.031677869119342</v>
      </c>
      <c r="BW109" s="160">
        <f t="shared" si="16"/>
        <v>0.73753437443048708</v>
      </c>
      <c r="BX109" s="161">
        <f t="shared" si="17"/>
        <v>0.37781961927093627</v>
      </c>
      <c r="BY109" s="29">
        <f t="shared" si="18"/>
        <v>0</v>
      </c>
      <c r="BZ109" s="59">
        <f t="shared" si="19"/>
        <v>323116.7139059254</v>
      </c>
      <c r="CA109" s="60">
        <f t="shared" si="20"/>
        <v>961144.46555094817</v>
      </c>
      <c r="CB109" s="29">
        <f t="shared" si="27"/>
        <v>0</v>
      </c>
      <c r="CC109" s="59">
        <f t="shared" si="28"/>
        <v>323117</v>
      </c>
      <c r="CD109" s="60">
        <f t="shared" si="29"/>
        <v>961144</v>
      </c>
      <c r="CE109" s="29">
        <f t="shared" si="21"/>
        <v>26778</v>
      </c>
      <c r="CF109" s="59">
        <f t="shared" si="22"/>
        <v>0</v>
      </c>
      <c r="CG109" s="60">
        <f t="shared" si="23"/>
        <v>0</v>
      </c>
      <c r="CJ109" s="121"/>
    </row>
    <row r="110" spans="1:88" x14ac:dyDescent="0.2">
      <c r="A110" s="146" t="s">
        <v>88</v>
      </c>
      <c r="B110" s="47" t="s">
        <v>779</v>
      </c>
      <c r="C110" s="4" t="s">
        <v>87</v>
      </c>
      <c r="D110" s="5" t="s">
        <v>653</v>
      </c>
      <c r="E110" s="4" t="s">
        <v>741</v>
      </c>
      <c r="F110" s="5"/>
      <c r="G110" s="8" t="s">
        <v>802</v>
      </c>
      <c r="H110" s="40"/>
      <c r="I110" s="31">
        <v>0</v>
      </c>
      <c r="J110" s="64">
        <v>0.49</v>
      </c>
      <c r="K110" s="123">
        <v>51077868</v>
      </c>
      <c r="L110" s="124">
        <v>52072891.402597398</v>
      </c>
      <c r="M110" s="125">
        <v>53067915.052497</v>
      </c>
      <c r="N110" s="147">
        <v>47247027.900000006</v>
      </c>
      <c r="O110" s="133">
        <v>48167424.547402598</v>
      </c>
      <c r="P110" s="148">
        <v>49087821.423559725</v>
      </c>
      <c r="Q110" s="149">
        <v>0</v>
      </c>
      <c r="R110" s="150">
        <v>0</v>
      </c>
      <c r="S110" s="151">
        <v>0</v>
      </c>
      <c r="T110" s="132">
        <v>9499057.0129050054</v>
      </c>
      <c r="U110" s="124">
        <v>9684103.5780914668</v>
      </c>
      <c r="V110" s="134">
        <v>9869150.1432780009</v>
      </c>
      <c r="W110" s="152">
        <v>2702080</v>
      </c>
      <c r="X110" s="153" t="s">
        <v>821</v>
      </c>
      <c r="Y110" s="154" t="s">
        <v>821</v>
      </c>
      <c r="Z110" s="147">
        <v>40373974</v>
      </c>
      <c r="AA110" s="124">
        <v>42632951</v>
      </c>
      <c r="AB110" s="125">
        <v>42980537</v>
      </c>
      <c r="AC110" s="147">
        <v>862445.08</v>
      </c>
      <c r="AD110" s="124">
        <v>914746.21</v>
      </c>
      <c r="AE110" s="134">
        <v>969490.48</v>
      </c>
      <c r="AF110" s="147"/>
      <c r="AG110" s="124">
        <v>18493.09</v>
      </c>
      <c r="AH110" s="134">
        <v>23190.23</v>
      </c>
      <c r="AI110" s="147">
        <v>0</v>
      </c>
      <c r="AJ110" s="124">
        <v>0</v>
      </c>
      <c r="AK110" s="148">
        <v>0</v>
      </c>
      <c r="AL110" s="147"/>
      <c r="AM110" s="124">
        <v>0</v>
      </c>
      <c r="AN110" s="155">
        <v>0</v>
      </c>
      <c r="AO110" s="147">
        <v>0</v>
      </c>
      <c r="AP110" s="124">
        <v>0</v>
      </c>
      <c r="AQ110" s="125">
        <v>0</v>
      </c>
      <c r="AR110" s="147">
        <v>0</v>
      </c>
      <c r="AS110" s="124">
        <v>0</v>
      </c>
      <c r="AT110" s="134">
        <v>0</v>
      </c>
      <c r="AU110" s="147"/>
      <c r="AV110" s="124">
        <v>0</v>
      </c>
      <c r="AW110" s="134">
        <v>0</v>
      </c>
      <c r="AX110" s="147"/>
      <c r="AY110" s="124">
        <v>48400.729999999996</v>
      </c>
      <c r="AZ110" s="134">
        <v>24982.649999999998</v>
      </c>
      <c r="BA110" s="147"/>
      <c r="BB110" s="124"/>
      <c r="BC110" s="148">
        <v>-1417.08</v>
      </c>
      <c r="BD110" s="147"/>
      <c r="BE110" s="124">
        <v>220405.91999999998</v>
      </c>
      <c r="BF110" s="155">
        <v>452362.61</v>
      </c>
      <c r="BG110" s="147"/>
      <c r="BH110" s="124"/>
      <c r="BI110" s="125">
        <v>90713.7</v>
      </c>
      <c r="BJ110" s="147">
        <v>0</v>
      </c>
      <c r="BK110" s="124">
        <v>0</v>
      </c>
      <c r="BL110" s="134">
        <v>0</v>
      </c>
      <c r="BM110" s="147"/>
      <c r="BN110" s="124">
        <v>6259.75</v>
      </c>
      <c r="BO110" s="155">
        <v>0</v>
      </c>
      <c r="BP110" s="147"/>
      <c r="BQ110" s="124"/>
      <c r="BR110" s="125">
        <v>22288.14</v>
      </c>
      <c r="BS110" s="156">
        <f t="shared" si="24"/>
        <v>50735476.092905</v>
      </c>
      <c r="BT110" s="157">
        <f t="shared" si="25"/>
        <v>53525360.278091468</v>
      </c>
      <c r="BU110" s="158">
        <f t="shared" si="26"/>
        <v>54431297.873277999</v>
      </c>
      <c r="BV110" s="159">
        <f t="shared" si="15"/>
        <v>0.99329666799923988</v>
      </c>
      <c r="BW110" s="160">
        <f t="shared" si="16"/>
        <v>1.0278929945384523</v>
      </c>
      <c r="BX110" s="161">
        <f t="shared" si="17"/>
        <v>1.0256912829424762</v>
      </c>
      <c r="BY110" s="29">
        <f t="shared" si="18"/>
        <v>0</v>
      </c>
      <c r="BZ110" s="59">
        <f t="shared" si="19"/>
        <v>0</v>
      </c>
      <c r="CA110" s="60">
        <f t="shared" si="20"/>
        <v>0</v>
      </c>
      <c r="CB110" s="29">
        <f t="shared" si="27"/>
        <v>0</v>
      </c>
      <c r="CC110" s="59">
        <f t="shared" si="28"/>
        <v>0</v>
      </c>
      <c r="CD110" s="60">
        <f t="shared" si="29"/>
        <v>0</v>
      </c>
      <c r="CE110" s="29">
        <f t="shared" si="21"/>
        <v>0</v>
      </c>
      <c r="CF110" s="59">
        <f t="shared" si="22"/>
        <v>0</v>
      </c>
      <c r="CG110" s="60">
        <f t="shared" si="23"/>
        <v>0</v>
      </c>
      <c r="CJ110" s="121"/>
    </row>
    <row r="111" spans="1:88" x14ac:dyDescent="0.2">
      <c r="A111" s="146" t="s">
        <v>90</v>
      </c>
      <c r="B111" s="47" t="s">
        <v>777</v>
      </c>
      <c r="C111" s="4" t="s">
        <v>89</v>
      </c>
      <c r="D111" s="5" t="s">
        <v>694</v>
      </c>
      <c r="E111" s="4" t="s">
        <v>695</v>
      </c>
      <c r="F111" s="39" t="s">
        <v>791</v>
      </c>
      <c r="G111" s="36" t="s">
        <v>791</v>
      </c>
      <c r="H111" s="38" t="s">
        <v>791</v>
      </c>
      <c r="I111" s="31">
        <v>0</v>
      </c>
      <c r="J111" s="64">
        <v>0.4</v>
      </c>
      <c r="K111" s="123">
        <v>2687533</v>
      </c>
      <c r="L111" s="124">
        <v>2739887.5389610389</v>
      </c>
      <c r="M111" s="125">
        <v>2792241.7551250001</v>
      </c>
      <c r="N111" s="147">
        <v>2485968.0249999999</v>
      </c>
      <c r="O111" s="133">
        <v>2534395.9735389613</v>
      </c>
      <c r="P111" s="148">
        <v>2582823.6234906251</v>
      </c>
      <c r="Q111" s="149">
        <v>0.5</v>
      </c>
      <c r="R111" s="150">
        <v>0.5</v>
      </c>
      <c r="S111" s="151">
        <v>0.5</v>
      </c>
      <c r="T111" s="132">
        <v>-5276599.3982859999</v>
      </c>
      <c r="U111" s="124">
        <v>-5379390.2956552068</v>
      </c>
      <c r="V111" s="134">
        <v>-5482181.1930250004</v>
      </c>
      <c r="W111" s="152">
        <v>408636</v>
      </c>
      <c r="X111" s="153" t="s">
        <v>821</v>
      </c>
      <c r="Y111" s="154" t="s">
        <v>821</v>
      </c>
      <c r="Z111" s="147">
        <v>7920644</v>
      </c>
      <c r="AA111" s="124">
        <v>7743923</v>
      </c>
      <c r="AB111" s="125">
        <v>8276042</v>
      </c>
      <c r="AC111" s="147">
        <v>307165.38799999998</v>
      </c>
      <c r="AD111" s="124">
        <v>323310.80000000005</v>
      </c>
      <c r="AE111" s="134">
        <v>338244.2</v>
      </c>
      <c r="AF111" s="147"/>
      <c r="AG111" s="124">
        <v>1566.6000000000001</v>
      </c>
      <c r="AH111" s="134">
        <v>9229.6</v>
      </c>
      <c r="AI111" s="147">
        <v>0</v>
      </c>
      <c r="AJ111" s="124">
        <v>0</v>
      </c>
      <c r="AK111" s="148">
        <v>0</v>
      </c>
      <c r="AL111" s="147"/>
      <c r="AM111" s="124">
        <v>0</v>
      </c>
      <c r="AN111" s="155">
        <v>0</v>
      </c>
      <c r="AO111" s="147">
        <v>0</v>
      </c>
      <c r="AP111" s="124">
        <v>0</v>
      </c>
      <c r="AQ111" s="125">
        <v>0</v>
      </c>
      <c r="AR111" s="147">
        <v>0</v>
      </c>
      <c r="AS111" s="124">
        <v>0</v>
      </c>
      <c r="AT111" s="134">
        <v>1906</v>
      </c>
      <c r="AU111" s="147"/>
      <c r="AV111" s="124">
        <v>0</v>
      </c>
      <c r="AW111" s="134">
        <v>0</v>
      </c>
      <c r="AX111" s="147"/>
      <c r="AY111" s="124">
        <v>5684.4000000000005</v>
      </c>
      <c r="AZ111" s="134">
        <v>8322</v>
      </c>
      <c r="BA111" s="147"/>
      <c r="BB111" s="124"/>
      <c r="BC111" s="148">
        <v>346</v>
      </c>
      <c r="BD111" s="147"/>
      <c r="BE111" s="124">
        <v>110288.8</v>
      </c>
      <c r="BF111" s="155">
        <v>163023.20000000001</v>
      </c>
      <c r="BG111" s="147"/>
      <c r="BH111" s="124"/>
      <c r="BI111" s="125">
        <v>4474.8</v>
      </c>
      <c r="BJ111" s="147">
        <v>0</v>
      </c>
      <c r="BK111" s="124">
        <v>0</v>
      </c>
      <c r="BL111" s="134">
        <v>0</v>
      </c>
      <c r="BM111" s="147"/>
      <c r="BN111" s="124">
        <v>0</v>
      </c>
      <c r="BO111" s="155">
        <v>0</v>
      </c>
      <c r="BP111" s="147"/>
      <c r="BQ111" s="124"/>
      <c r="BR111" s="125">
        <v>2768.8</v>
      </c>
      <c r="BS111" s="156">
        <f t="shared" si="24"/>
        <v>2951209.9897140004</v>
      </c>
      <c r="BT111" s="157">
        <f t="shared" si="25"/>
        <v>2805383.3043447929</v>
      </c>
      <c r="BU111" s="158">
        <f t="shared" si="26"/>
        <v>3322175.4069749992</v>
      </c>
      <c r="BV111" s="159">
        <f t="shared" si="15"/>
        <v>1.0981111635518523</v>
      </c>
      <c r="BW111" s="160">
        <f t="shared" si="16"/>
        <v>1.0239045451509992</v>
      </c>
      <c r="BX111" s="161">
        <f t="shared" si="17"/>
        <v>1.1897878831148256</v>
      </c>
      <c r="BY111" s="29">
        <f t="shared" si="18"/>
        <v>0</v>
      </c>
      <c r="BZ111" s="59">
        <f t="shared" si="19"/>
        <v>0</v>
      </c>
      <c r="CA111" s="60">
        <f t="shared" si="20"/>
        <v>0</v>
      </c>
      <c r="CB111" s="29">
        <f t="shared" si="27"/>
        <v>0</v>
      </c>
      <c r="CC111" s="59">
        <f t="shared" si="28"/>
        <v>0</v>
      </c>
      <c r="CD111" s="60">
        <f t="shared" si="29"/>
        <v>0</v>
      </c>
      <c r="CE111" s="29">
        <f t="shared" si="21"/>
        <v>131838</v>
      </c>
      <c r="CF111" s="59">
        <f t="shared" si="22"/>
        <v>32748</v>
      </c>
      <c r="CG111" s="60">
        <f t="shared" si="23"/>
        <v>264967</v>
      </c>
      <c r="CJ111" s="121"/>
    </row>
    <row r="112" spans="1:88" x14ac:dyDescent="0.2">
      <c r="A112" s="146" t="s">
        <v>92</v>
      </c>
      <c r="B112" s="47" t="s">
        <v>777</v>
      </c>
      <c r="C112" s="4" t="s">
        <v>91</v>
      </c>
      <c r="D112" s="5" t="s">
        <v>728</v>
      </c>
      <c r="E112" s="4" t="s">
        <v>653</v>
      </c>
      <c r="F112" s="39" t="s">
        <v>788</v>
      </c>
      <c r="G112" s="36" t="s">
        <v>788</v>
      </c>
      <c r="H112" s="38" t="s">
        <v>788</v>
      </c>
      <c r="I112" s="31">
        <v>0</v>
      </c>
      <c r="J112" s="64">
        <v>0.4</v>
      </c>
      <c r="K112" s="123">
        <v>3236212</v>
      </c>
      <c r="L112" s="124">
        <v>3299255.0909090908</v>
      </c>
      <c r="M112" s="125">
        <v>3362298.4272730001</v>
      </c>
      <c r="N112" s="147">
        <v>2993496.1</v>
      </c>
      <c r="O112" s="133">
        <v>3051810.959090909</v>
      </c>
      <c r="P112" s="148">
        <v>3110126.0452275253</v>
      </c>
      <c r="Q112" s="149">
        <v>0.5</v>
      </c>
      <c r="R112" s="150">
        <v>0.5</v>
      </c>
      <c r="S112" s="151">
        <v>0.5</v>
      </c>
      <c r="T112" s="132">
        <v>-15884941.207768997</v>
      </c>
      <c r="U112" s="124">
        <v>-16194388.114413848</v>
      </c>
      <c r="V112" s="134">
        <v>-16503835.021059001</v>
      </c>
      <c r="W112" s="152">
        <v>526814</v>
      </c>
      <c r="X112" s="153" t="s">
        <v>821</v>
      </c>
      <c r="Y112" s="154" t="s">
        <v>821</v>
      </c>
      <c r="Z112" s="147">
        <v>19689637</v>
      </c>
      <c r="AA112" s="124">
        <v>20348953</v>
      </c>
      <c r="AB112" s="125">
        <v>20534033</v>
      </c>
      <c r="AC112" s="147">
        <v>342043.04800000001</v>
      </c>
      <c r="AD112" s="124">
        <v>371017.80000000005</v>
      </c>
      <c r="AE112" s="134">
        <v>394317.2</v>
      </c>
      <c r="AF112" s="147"/>
      <c r="AG112" s="124">
        <v>8898.6</v>
      </c>
      <c r="AH112" s="134">
        <v>11117.2</v>
      </c>
      <c r="AI112" s="147">
        <v>0</v>
      </c>
      <c r="AJ112" s="124">
        <v>0</v>
      </c>
      <c r="AK112" s="148">
        <v>0</v>
      </c>
      <c r="AL112" s="147"/>
      <c r="AM112" s="124">
        <v>0</v>
      </c>
      <c r="AN112" s="155">
        <v>0</v>
      </c>
      <c r="AO112" s="147">
        <v>0</v>
      </c>
      <c r="AP112" s="124">
        <v>0</v>
      </c>
      <c r="AQ112" s="125">
        <v>0</v>
      </c>
      <c r="AR112" s="147">
        <v>0</v>
      </c>
      <c r="AS112" s="124">
        <v>0</v>
      </c>
      <c r="AT112" s="134">
        <v>0</v>
      </c>
      <c r="AU112" s="147"/>
      <c r="AV112" s="124">
        <v>0</v>
      </c>
      <c r="AW112" s="134">
        <v>0</v>
      </c>
      <c r="AX112" s="147"/>
      <c r="AY112" s="124">
        <v>131.20000000000002</v>
      </c>
      <c r="AZ112" s="134">
        <v>3188.8</v>
      </c>
      <c r="BA112" s="147"/>
      <c r="BB112" s="124"/>
      <c r="BC112" s="148">
        <v>2815.6000000000004</v>
      </c>
      <c r="BD112" s="147"/>
      <c r="BE112" s="124">
        <v>88485.6</v>
      </c>
      <c r="BF112" s="155">
        <v>147091.20000000001</v>
      </c>
      <c r="BG112" s="147"/>
      <c r="BH112" s="124"/>
      <c r="BI112" s="125">
        <v>11255.6</v>
      </c>
      <c r="BJ112" s="147">
        <v>0</v>
      </c>
      <c r="BK112" s="124">
        <v>0</v>
      </c>
      <c r="BL112" s="134">
        <v>0</v>
      </c>
      <c r="BM112" s="147"/>
      <c r="BN112" s="124">
        <v>0</v>
      </c>
      <c r="BO112" s="155">
        <v>0</v>
      </c>
      <c r="BP112" s="147"/>
      <c r="BQ112" s="124"/>
      <c r="BR112" s="125">
        <v>6334</v>
      </c>
      <c r="BS112" s="156">
        <f t="shared" si="24"/>
        <v>4146738.8402310032</v>
      </c>
      <c r="BT112" s="157">
        <f t="shared" si="25"/>
        <v>4623098.0855861548</v>
      </c>
      <c r="BU112" s="158">
        <f t="shared" si="26"/>
        <v>4606317.5789410006</v>
      </c>
      <c r="BV112" s="159">
        <f t="shared" si="15"/>
        <v>1.2813557456158631</v>
      </c>
      <c r="BW112" s="160">
        <f t="shared" si="16"/>
        <v>1.4012551191706388</v>
      </c>
      <c r="BX112" s="161">
        <f t="shared" si="17"/>
        <v>1.3699907008780792</v>
      </c>
      <c r="BY112" s="29">
        <f t="shared" si="18"/>
        <v>0</v>
      </c>
      <c r="BZ112" s="59">
        <f t="shared" si="19"/>
        <v>0</v>
      </c>
      <c r="CA112" s="60">
        <f t="shared" si="20"/>
        <v>0</v>
      </c>
      <c r="CB112" s="29">
        <f t="shared" si="27"/>
        <v>0</v>
      </c>
      <c r="CC112" s="59">
        <f t="shared" si="28"/>
        <v>0</v>
      </c>
      <c r="CD112" s="60">
        <f t="shared" si="29"/>
        <v>0</v>
      </c>
      <c r="CE112" s="29">
        <f t="shared" si="21"/>
        <v>455263</v>
      </c>
      <c r="CF112" s="59">
        <f t="shared" si="22"/>
        <v>661921</v>
      </c>
      <c r="CG112" s="60">
        <f t="shared" si="23"/>
        <v>622010</v>
      </c>
      <c r="CJ112" s="121"/>
    </row>
    <row r="113" spans="1:88" x14ac:dyDescent="0.2">
      <c r="A113" s="146" t="s">
        <v>94</v>
      </c>
      <c r="B113" s="47" t="s">
        <v>777</v>
      </c>
      <c r="C113" s="4" t="s">
        <v>93</v>
      </c>
      <c r="D113" s="5" t="s">
        <v>705</v>
      </c>
      <c r="E113" s="4" t="s">
        <v>706</v>
      </c>
      <c r="F113" s="5"/>
      <c r="G113" s="8" t="s">
        <v>802</v>
      </c>
      <c r="H113" s="40"/>
      <c r="I113" s="31">
        <v>0</v>
      </c>
      <c r="J113" s="64">
        <v>0.4</v>
      </c>
      <c r="K113" s="123">
        <v>2188268</v>
      </c>
      <c r="L113" s="124">
        <v>2230896.5974025973</v>
      </c>
      <c r="M113" s="125">
        <v>2273524.7648009998</v>
      </c>
      <c r="N113" s="147">
        <v>2024147.9000000001</v>
      </c>
      <c r="O113" s="133">
        <v>2063579.3525974026</v>
      </c>
      <c r="P113" s="148">
        <v>2103010.407440925</v>
      </c>
      <c r="Q113" s="149">
        <v>0.5</v>
      </c>
      <c r="R113" s="150">
        <v>0.5</v>
      </c>
      <c r="S113" s="151">
        <v>0.5</v>
      </c>
      <c r="T113" s="132">
        <v>-3360729.5612740009</v>
      </c>
      <c r="U113" s="124">
        <v>-3426198.3189611565</v>
      </c>
      <c r="V113" s="134">
        <v>-3491667.0766489999</v>
      </c>
      <c r="W113" s="152">
        <v>2503809</v>
      </c>
      <c r="X113" s="153" t="s">
        <v>821</v>
      </c>
      <c r="Y113" s="154" t="s">
        <v>821</v>
      </c>
      <c r="Z113" s="147">
        <v>4538456</v>
      </c>
      <c r="AA113" s="124">
        <v>6157060</v>
      </c>
      <c r="AB113" s="125">
        <v>5729076</v>
      </c>
      <c r="AC113" s="147">
        <v>249469.6</v>
      </c>
      <c r="AD113" s="124">
        <v>256615</v>
      </c>
      <c r="AE113" s="134">
        <v>281717.2</v>
      </c>
      <c r="AF113" s="147"/>
      <c r="AG113" s="124">
        <v>3817.8</v>
      </c>
      <c r="AH113" s="134">
        <v>13620.800000000001</v>
      </c>
      <c r="AI113" s="147">
        <v>0</v>
      </c>
      <c r="AJ113" s="124">
        <v>0</v>
      </c>
      <c r="AK113" s="148">
        <v>0</v>
      </c>
      <c r="AL113" s="147"/>
      <c r="AM113" s="124">
        <v>0</v>
      </c>
      <c r="AN113" s="155">
        <v>0</v>
      </c>
      <c r="AO113" s="147">
        <v>0</v>
      </c>
      <c r="AP113" s="124">
        <v>0</v>
      </c>
      <c r="AQ113" s="125">
        <v>0</v>
      </c>
      <c r="AR113" s="147">
        <v>0</v>
      </c>
      <c r="AS113" s="124">
        <v>9881.2000000000007</v>
      </c>
      <c r="AT113" s="134">
        <v>0</v>
      </c>
      <c r="AU113" s="147"/>
      <c r="AV113" s="124">
        <v>1613.6000000000001</v>
      </c>
      <c r="AW113" s="134">
        <v>0</v>
      </c>
      <c r="AX113" s="147"/>
      <c r="AY113" s="124">
        <v>759.2</v>
      </c>
      <c r="AZ113" s="134">
        <v>4946.8</v>
      </c>
      <c r="BA113" s="147"/>
      <c r="BB113" s="124"/>
      <c r="BC113" s="148">
        <v>0</v>
      </c>
      <c r="BD113" s="147"/>
      <c r="BE113" s="124">
        <v>53869.600000000006</v>
      </c>
      <c r="BF113" s="155">
        <v>82557.200000000012</v>
      </c>
      <c r="BG113" s="147"/>
      <c r="BH113" s="124"/>
      <c r="BI113" s="125">
        <v>10859.2</v>
      </c>
      <c r="BJ113" s="147">
        <v>0</v>
      </c>
      <c r="BK113" s="124">
        <v>0</v>
      </c>
      <c r="BL113" s="134">
        <v>0</v>
      </c>
      <c r="BM113" s="147"/>
      <c r="BN113" s="124">
        <v>522.80000000000007</v>
      </c>
      <c r="BO113" s="155">
        <v>0</v>
      </c>
      <c r="BP113" s="147"/>
      <c r="BQ113" s="124"/>
      <c r="BR113" s="125">
        <v>0</v>
      </c>
      <c r="BS113" s="156">
        <f t="shared" si="24"/>
        <v>1427196.0387259987</v>
      </c>
      <c r="BT113" s="157">
        <f t="shared" si="25"/>
        <v>3057940.8810388427</v>
      </c>
      <c r="BU113" s="158">
        <f t="shared" si="26"/>
        <v>2631110.1233510002</v>
      </c>
      <c r="BV113" s="159">
        <f t="shared" si="15"/>
        <v>0.65220349551608792</v>
      </c>
      <c r="BW113" s="160">
        <f t="shared" si="16"/>
        <v>1.3707228226530812</v>
      </c>
      <c r="BX113" s="161">
        <f t="shared" si="17"/>
        <v>1.1572823679276261</v>
      </c>
      <c r="BY113" s="29">
        <f t="shared" si="18"/>
        <v>596951.86127400142</v>
      </c>
      <c r="BZ113" s="59">
        <f t="shared" si="19"/>
        <v>0</v>
      </c>
      <c r="CA113" s="60">
        <f t="shared" si="20"/>
        <v>0</v>
      </c>
      <c r="CB113" s="29">
        <f t="shared" si="27"/>
        <v>596952</v>
      </c>
      <c r="CC113" s="59">
        <f t="shared" si="28"/>
        <v>0</v>
      </c>
      <c r="CD113" s="60">
        <f t="shared" si="29"/>
        <v>0</v>
      </c>
      <c r="CE113" s="29">
        <f t="shared" si="21"/>
        <v>0</v>
      </c>
      <c r="CF113" s="59">
        <f t="shared" si="22"/>
        <v>413522</v>
      </c>
      <c r="CG113" s="60">
        <f t="shared" si="23"/>
        <v>178793</v>
      </c>
      <c r="CJ113" s="121"/>
    </row>
    <row r="114" spans="1:88" x14ac:dyDescent="0.2">
      <c r="A114" s="146" t="s">
        <v>96</v>
      </c>
      <c r="B114" s="47" t="s">
        <v>777</v>
      </c>
      <c r="C114" s="4" t="s">
        <v>95</v>
      </c>
      <c r="D114" s="5" t="s">
        <v>696</v>
      </c>
      <c r="E114" s="4" t="s">
        <v>697</v>
      </c>
      <c r="F114" s="5"/>
      <c r="G114" s="8" t="s">
        <v>802</v>
      </c>
      <c r="H114" s="38" t="s">
        <v>801</v>
      </c>
      <c r="I114" s="31">
        <v>0</v>
      </c>
      <c r="J114" s="64">
        <v>0.4</v>
      </c>
      <c r="K114" s="123">
        <v>2590013</v>
      </c>
      <c r="L114" s="124">
        <v>2640467.7987012984</v>
      </c>
      <c r="M114" s="125">
        <v>2690922.479733</v>
      </c>
      <c r="N114" s="147">
        <v>2395762.0249999999</v>
      </c>
      <c r="O114" s="133">
        <v>2442432.7137987013</v>
      </c>
      <c r="P114" s="148">
        <v>2489103.2937530251</v>
      </c>
      <c r="Q114" s="149">
        <v>0.5</v>
      </c>
      <c r="R114" s="150">
        <v>0.5</v>
      </c>
      <c r="S114" s="151">
        <v>0.5</v>
      </c>
      <c r="T114" s="132">
        <v>-6159168.9228639985</v>
      </c>
      <c r="U114" s="124">
        <v>-6279152.7330496609</v>
      </c>
      <c r="V114" s="134">
        <v>-6399136.5432350002</v>
      </c>
      <c r="W114" s="152">
        <v>419199</v>
      </c>
      <c r="X114" s="153" t="s">
        <v>821</v>
      </c>
      <c r="Y114" s="154" t="s">
        <v>821</v>
      </c>
      <c r="Z114" s="147">
        <v>8278072</v>
      </c>
      <c r="AA114" s="124">
        <v>8069711</v>
      </c>
      <c r="AB114" s="125">
        <v>9567728</v>
      </c>
      <c r="AC114" s="147">
        <v>281809.2</v>
      </c>
      <c r="AD114" s="124">
        <v>316006.40000000002</v>
      </c>
      <c r="AE114" s="134">
        <v>337639.80000000005</v>
      </c>
      <c r="AF114" s="147"/>
      <c r="AG114" s="124">
        <v>15316.6</v>
      </c>
      <c r="AH114" s="134">
        <v>23270.600000000002</v>
      </c>
      <c r="AI114" s="147">
        <v>0</v>
      </c>
      <c r="AJ114" s="124">
        <v>0</v>
      </c>
      <c r="AK114" s="148">
        <v>0</v>
      </c>
      <c r="AL114" s="147"/>
      <c r="AM114" s="124">
        <v>0</v>
      </c>
      <c r="AN114" s="155">
        <v>0</v>
      </c>
      <c r="AO114" s="147">
        <v>0</v>
      </c>
      <c r="AP114" s="124">
        <v>0</v>
      </c>
      <c r="AQ114" s="125">
        <v>0</v>
      </c>
      <c r="AR114" s="147">
        <v>0</v>
      </c>
      <c r="AS114" s="124">
        <v>0</v>
      </c>
      <c r="AT114" s="134">
        <v>0</v>
      </c>
      <c r="AU114" s="147"/>
      <c r="AV114" s="124">
        <v>0</v>
      </c>
      <c r="AW114" s="134">
        <v>0</v>
      </c>
      <c r="AX114" s="147"/>
      <c r="AY114" s="124">
        <v>0</v>
      </c>
      <c r="AZ114" s="134">
        <v>5870.8</v>
      </c>
      <c r="BA114" s="147"/>
      <c r="BB114" s="124"/>
      <c r="BC114" s="148">
        <v>1689.6000000000001</v>
      </c>
      <c r="BD114" s="147"/>
      <c r="BE114" s="124">
        <v>151017.20000000001</v>
      </c>
      <c r="BF114" s="155">
        <v>213587.6</v>
      </c>
      <c r="BG114" s="147"/>
      <c r="BH114" s="124"/>
      <c r="BI114" s="125">
        <v>-326.40000000000003</v>
      </c>
      <c r="BJ114" s="147">
        <v>0</v>
      </c>
      <c r="BK114" s="124">
        <v>0</v>
      </c>
      <c r="BL114" s="134">
        <v>0</v>
      </c>
      <c r="BM114" s="147"/>
      <c r="BN114" s="124">
        <v>0</v>
      </c>
      <c r="BO114" s="155">
        <v>0</v>
      </c>
      <c r="BP114" s="147"/>
      <c r="BQ114" s="124"/>
      <c r="BR114" s="125">
        <v>0</v>
      </c>
      <c r="BS114" s="156">
        <f t="shared" si="24"/>
        <v>2400712.2771360008</v>
      </c>
      <c r="BT114" s="157">
        <f t="shared" si="25"/>
        <v>2272898.4669503383</v>
      </c>
      <c r="BU114" s="158">
        <f t="shared" si="26"/>
        <v>3750323.4567649998</v>
      </c>
      <c r="BV114" s="159">
        <f t="shared" si="15"/>
        <v>0.92691128466768347</v>
      </c>
      <c r="BW114" s="160">
        <f t="shared" si="16"/>
        <v>0.86079385935638097</v>
      </c>
      <c r="BX114" s="161">
        <f t="shared" si="17"/>
        <v>1.3936943501758237</v>
      </c>
      <c r="BY114" s="29">
        <f t="shared" si="18"/>
        <v>0</v>
      </c>
      <c r="BZ114" s="59">
        <f t="shared" si="19"/>
        <v>169534.24684836296</v>
      </c>
      <c r="CA114" s="60">
        <f t="shared" si="20"/>
        <v>0</v>
      </c>
      <c r="CB114" s="29">
        <f t="shared" si="27"/>
        <v>0</v>
      </c>
      <c r="CC114" s="59">
        <f t="shared" si="28"/>
        <v>169534</v>
      </c>
      <c r="CD114" s="60">
        <f t="shared" si="29"/>
        <v>0</v>
      </c>
      <c r="CE114" s="29">
        <f t="shared" si="21"/>
        <v>0</v>
      </c>
      <c r="CF114" s="59">
        <f t="shared" si="22"/>
        <v>0</v>
      </c>
      <c r="CG114" s="60">
        <f t="shared" si="23"/>
        <v>529700</v>
      </c>
      <c r="CJ114" s="121"/>
    </row>
    <row r="115" spans="1:88" x14ac:dyDescent="0.2">
      <c r="A115" s="146" t="s">
        <v>98</v>
      </c>
      <c r="B115" s="47" t="s">
        <v>777</v>
      </c>
      <c r="C115" s="4" t="s">
        <v>97</v>
      </c>
      <c r="D115" s="5" t="s">
        <v>718</v>
      </c>
      <c r="E115" s="4" t="s">
        <v>653</v>
      </c>
      <c r="F115" s="5"/>
      <c r="G115" s="8" t="s">
        <v>802</v>
      </c>
      <c r="H115" s="40"/>
      <c r="I115" s="31">
        <v>0</v>
      </c>
      <c r="J115" s="64">
        <v>0.4</v>
      </c>
      <c r="K115" s="123">
        <v>3355158</v>
      </c>
      <c r="L115" s="124">
        <v>3420518.2207792206</v>
      </c>
      <c r="M115" s="125">
        <v>3485878.2636060002</v>
      </c>
      <c r="N115" s="147">
        <v>3103521.1500000004</v>
      </c>
      <c r="O115" s="133">
        <v>3163979.3542207791</v>
      </c>
      <c r="P115" s="148">
        <v>3224437.3938355502</v>
      </c>
      <c r="Q115" s="149">
        <v>0.5</v>
      </c>
      <c r="R115" s="150">
        <v>0.5</v>
      </c>
      <c r="S115" s="151">
        <v>0.5</v>
      </c>
      <c r="T115" s="132">
        <v>-8332378.5659520002</v>
      </c>
      <c r="U115" s="124">
        <v>-8494697.6289250907</v>
      </c>
      <c r="V115" s="134">
        <v>-8657016.6918979995</v>
      </c>
      <c r="W115" s="152">
        <v>9462921</v>
      </c>
      <c r="X115" s="153" t="s">
        <v>821</v>
      </c>
      <c r="Y115" s="154" t="s">
        <v>821</v>
      </c>
      <c r="Z115" s="147">
        <v>7433954</v>
      </c>
      <c r="AA115" s="124">
        <v>10477749</v>
      </c>
      <c r="AB115" s="125">
        <v>11940288</v>
      </c>
      <c r="AC115" s="147">
        <v>495216.94200000004</v>
      </c>
      <c r="AD115" s="124">
        <v>532431</v>
      </c>
      <c r="AE115" s="134">
        <v>564281.80000000005</v>
      </c>
      <c r="AF115" s="147"/>
      <c r="AG115" s="124">
        <v>21045</v>
      </c>
      <c r="AH115" s="134">
        <v>24058.600000000002</v>
      </c>
      <c r="AI115" s="147">
        <v>0</v>
      </c>
      <c r="AJ115" s="124">
        <v>0</v>
      </c>
      <c r="AK115" s="148">
        <v>0</v>
      </c>
      <c r="AL115" s="147"/>
      <c r="AM115" s="124">
        <v>0</v>
      </c>
      <c r="AN115" s="155">
        <v>0</v>
      </c>
      <c r="AO115" s="147">
        <v>0</v>
      </c>
      <c r="AP115" s="124">
        <v>0</v>
      </c>
      <c r="AQ115" s="125">
        <v>0</v>
      </c>
      <c r="AR115" s="147">
        <v>0</v>
      </c>
      <c r="AS115" s="124">
        <v>0</v>
      </c>
      <c r="AT115" s="134">
        <v>0</v>
      </c>
      <c r="AU115" s="147"/>
      <c r="AV115" s="124">
        <v>0</v>
      </c>
      <c r="AW115" s="134">
        <v>0</v>
      </c>
      <c r="AX115" s="147"/>
      <c r="AY115" s="124">
        <v>0</v>
      </c>
      <c r="AZ115" s="134">
        <v>3474.4</v>
      </c>
      <c r="BA115" s="147"/>
      <c r="BB115" s="124"/>
      <c r="BC115" s="148">
        <v>2571.6000000000004</v>
      </c>
      <c r="BD115" s="147"/>
      <c r="BE115" s="124">
        <v>63585.600000000006</v>
      </c>
      <c r="BF115" s="155">
        <v>124244</v>
      </c>
      <c r="BG115" s="147"/>
      <c r="BH115" s="124"/>
      <c r="BI115" s="125">
        <v>24266</v>
      </c>
      <c r="BJ115" s="147">
        <v>0</v>
      </c>
      <c r="BK115" s="124">
        <v>0</v>
      </c>
      <c r="BL115" s="134">
        <v>0</v>
      </c>
      <c r="BM115" s="147"/>
      <c r="BN115" s="124">
        <v>0</v>
      </c>
      <c r="BO115" s="155">
        <v>0</v>
      </c>
      <c r="BP115" s="147"/>
      <c r="BQ115" s="124"/>
      <c r="BR115" s="125">
        <v>9655.6</v>
      </c>
      <c r="BS115" s="156">
        <f t="shared" si="24"/>
        <v>-403207.6239520004</v>
      </c>
      <c r="BT115" s="157">
        <f t="shared" si="25"/>
        <v>2600112.971074909</v>
      </c>
      <c r="BU115" s="158">
        <f t="shared" si="26"/>
        <v>4035823.3081020005</v>
      </c>
      <c r="BV115" s="159">
        <f t="shared" si="15"/>
        <v>-0.12017545044138023</v>
      </c>
      <c r="BW115" s="160">
        <f t="shared" si="16"/>
        <v>0.76015176743674329</v>
      </c>
      <c r="BX115" s="161">
        <f t="shared" si="17"/>
        <v>1.1577636976705847</v>
      </c>
      <c r="BY115" s="29">
        <f t="shared" si="18"/>
        <v>3506728.7739520008</v>
      </c>
      <c r="BZ115" s="59">
        <f t="shared" si="19"/>
        <v>563866.38314587018</v>
      </c>
      <c r="CA115" s="60">
        <f t="shared" si="20"/>
        <v>0</v>
      </c>
      <c r="CB115" s="29">
        <f t="shared" si="27"/>
        <v>3506729</v>
      </c>
      <c r="CC115" s="59">
        <f t="shared" si="28"/>
        <v>563866</v>
      </c>
      <c r="CD115" s="60">
        <f t="shared" si="29"/>
        <v>0</v>
      </c>
      <c r="CE115" s="29">
        <f t="shared" si="21"/>
        <v>0</v>
      </c>
      <c r="CF115" s="59">
        <f t="shared" si="22"/>
        <v>0</v>
      </c>
      <c r="CG115" s="60">
        <f t="shared" si="23"/>
        <v>274973</v>
      </c>
      <c r="CJ115" s="121"/>
    </row>
    <row r="116" spans="1:88" x14ac:dyDescent="0.2">
      <c r="A116" s="146" t="s">
        <v>100</v>
      </c>
      <c r="B116" s="47" t="s">
        <v>781</v>
      </c>
      <c r="C116" s="4" t="s">
        <v>99</v>
      </c>
      <c r="D116" s="5" t="s">
        <v>701</v>
      </c>
      <c r="E116" s="4" t="s">
        <v>653</v>
      </c>
      <c r="F116" s="5"/>
      <c r="G116" s="8" t="s">
        <v>802</v>
      </c>
      <c r="H116" s="40"/>
      <c r="I116" s="31">
        <v>0</v>
      </c>
      <c r="J116" s="64">
        <v>0.3</v>
      </c>
      <c r="K116" s="123">
        <v>72932673</v>
      </c>
      <c r="L116" s="124">
        <v>74353439.357142851</v>
      </c>
      <c r="M116" s="125">
        <v>75774205.547884002</v>
      </c>
      <c r="N116" s="147">
        <v>67462722.525000006</v>
      </c>
      <c r="O116" s="133">
        <v>68776931.405357137</v>
      </c>
      <c r="P116" s="148">
        <v>70091140.131792709</v>
      </c>
      <c r="Q116" s="149">
        <v>0</v>
      </c>
      <c r="R116" s="150">
        <v>0</v>
      </c>
      <c r="S116" s="151">
        <v>0</v>
      </c>
      <c r="T116" s="132">
        <v>55113863.251734994</v>
      </c>
      <c r="U116" s="124">
        <v>56187509.938457102</v>
      </c>
      <c r="V116" s="134">
        <v>57261156.625179</v>
      </c>
      <c r="W116" s="152">
        <v>2758000</v>
      </c>
      <c r="X116" s="153" t="s">
        <v>821</v>
      </c>
      <c r="Y116" s="154" t="s">
        <v>821</v>
      </c>
      <c r="Z116" s="147">
        <v>19037033</v>
      </c>
      <c r="AA116" s="124">
        <v>20041127</v>
      </c>
      <c r="AB116" s="125">
        <v>19930893</v>
      </c>
      <c r="AC116" s="147">
        <v>468787.85699999996</v>
      </c>
      <c r="AD116" s="124">
        <v>492915.75</v>
      </c>
      <c r="AE116" s="134">
        <v>508541.39999999997</v>
      </c>
      <c r="AF116" s="147"/>
      <c r="AG116" s="124">
        <v>10043.1</v>
      </c>
      <c r="AH116" s="134">
        <v>7606.7999999999993</v>
      </c>
      <c r="AI116" s="147">
        <v>0</v>
      </c>
      <c r="AJ116" s="124">
        <v>0</v>
      </c>
      <c r="AK116" s="148">
        <v>0</v>
      </c>
      <c r="AL116" s="147"/>
      <c r="AM116" s="124">
        <v>0</v>
      </c>
      <c r="AN116" s="155">
        <v>0</v>
      </c>
      <c r="AO116" s="147">
        <v>0</v>
      </c>
      <c r="AP116" s="124">
        <v>0</v>
      </c>
      <c r="AQ116" s="125">
        <v>0</v>
      </c>
      <c r="AR116" s="147">
        <v>0</v>
      </c>
      <c r="AS116" s="124">
        <v>0</v>
      </c>
      <c r="AT116" s="134">
        <v>0</v>
      </c>
      <c r="AU116" s="147"/>
      <c r="AV116" s="124">
        <v>0</v>
      </c>
      <c r="AW116" s="134">
        <v>0</v>
      </c>
      <c r="AX116" s="147"/>
      <c r="AY116" s="124">
        <v>55891.199999999997</v>
      </c>
      <c r="AZ116" s="134">
        <v>93260.4</v>
      </c>
      <c r="BA116" s="147"/>
      <c r="BB116" s="124"/>
      <c r="BC116" s="148">
        <v>-5241.8999999999996</v>
      </c>
      <c r="BD116" s="147"/>
      <c r="BE116" s="124">
        <v>225877.5</v>
      </c>
      <c r="BF116" s="155">
        <v>333994.8</v>
      </c>
      <c r="BG116" s="147"/>
      <c r="BH116" s="124"/>
      <c r="BI116" s="125">
        <v>8468.4</v>
      </c>
      <c r="BJ116" s="147">
        <v>0</v>
      </c>
      <c r="BK116" s="124">
        <v>0</v>
      </c>
      <c r="BL116" s="134">
        <v>0</v>
      </c>
      <c r="BM116" s="147"/>
      <c r="BN116" s="124">
        <v>0</v>
      </c>
      <c r="BO116" s="155">
        <v>0</v>
      </c>
      <c r="BP116" s="147"/>
      <c r="BQ116" s="124"/>
      <c r="BR116" s="125">
        <v>0</v>
      </c>
      <c r="BS116" s="156">
        <f t="shared" si="24"/>
        <v>74619684.108734995</v>
      </c>
      <c r="BT116" s="157">
        <f t="shared" si="25"/>
        <v>77013364.488457099</v>
      </c>
      <c r="BU116" s="158">
        <f t="shared" si="26"/>
        <v>78138679.525178999</v>
      </c>
      <c r="BV116" s="159">
        <f t="shared" si="15"/>
        <v>1.0231310747205851</v>
      </c>
      <c r="BW116" s="160">
        <f t="shared" si="16"/>
        <v>1.0357740698253082</v>
      </c>
      <c r="BX116" s="161">
        <f t="shared" si="17"/>
        <v>1.031204206764013</v>
      </c>
      <c r="BY116" s="29">
        <f t="shared" si="18"/>
        <v>0</v>
      </c>
      <c r="BZ116" s="59">
        <f t="shared" si="19"/>
        <v>0</v>
      </c>
      <c r="CA116" s="60">
        <f t="shared" si="20"/>
        <v>0</v>
      </c>
      <c r="CB116" s="29">
        <f t="shared" si="27"/>
        <v>0</v>
      </c>
      <c r="CC116" s="59">
        <f t="shared" si="28"/>
        <v>0</v>
      </c>
      <c r="CD116" s="60">
        <f t="shared" si="29"/>
        <v>0</v>
      </c>
      <c r="CE116" s="29">
        <f t="shared" si="21"/>
        <v>0</v>
      </c>
      <c r="CF116" s="59">
        <f t="shared" si="22"/>
        <v>0</v>
      </c>
      <c r="CG116" s="60">
        <f t="shared" si="23"/>
        <v>0</v>
      </c>
      <c r="CJ116" s="121"/>
    </row>
    <row r="117" spans="1:88" x14ac:dyDescent="0.2">
      <c r="A117" s="146" t="s">
        <v>102</v>
      </c>
      <c r="B117" s="47" t="s">
        <v>777</v>
      </c>
      <c r="C117" s="4" t="s">
        <v>101</v>
      </c>
      <c r="D117" s="5" t="s">
        <v>740</v>
      </c>
      <c r="E117" s="4" t="s">
        <v>653</v>
      </c>
      <c r="F117" s="5"/>
      <c r="G117" s="8" t="s">
        <v>802</v>
      </c>
      <c r="H117" s="40"/>
      <c r="I117" s="31">
        <v>0</v>
      </c>
      <c r="J117" s="64">
        <v>0.4</v>
      </c>
      <c r="K117" s="123">
        <v>2558316</v>
      </c>
      <c r="L117" s="124">
        <v>2608153.3246753244</v>
      </c>
      <c r="M117" s="125">
        <v>2657990.830017</v>
      </c>
      <c r="N117" s="147">
        <v>2366442.3000000003</v>
      </c>
      <c r="O117" s="133">
        <v>2412541.8253246751</v>
      </c>
      <c r="P117" s="148">
        <v>2458641.517765725</v>
      </c>
      <c r="Q117" s="149">
        <v>0.5</v>
      </c>
      <c r="R117" s="150">
        <v>0.5</v>
      </c>
      <c r="S117" s="151">
        <v>0.5</v>
      </c>
      <c r="T117" s="132">
        <v>-27007513.357050002</v>
      </c>
      <c r="U117" s="124">
        <v>-27533633.7471224</v>
      </c>
      <c r="V117" s="134">
        <v>-28059754.137194999</v>
      </c>
      <c r="W117" s="152">
        <v>2800000</v>
      </c>
      <c r="X117" s="153" t="s">
        <v>817</v>
      </c>
      <c r="Y117" s="154" t="s">
        <v>821</v>
      </c>
      <c r="Z117" s="147">
        <v>29409630</v>
      </c>
      <c r="AA117" s="124">
        <v>29861794</v>
      </c>
      <c r="AB117" s="125">
        <v>30398574</v>
      </c>
      <c r="AC117" s="147">
        <v>323105.2</v>
      </c>
      <c r="AD117" s="124">
        <v>353272.80000000005</v>
      </c>
      <c r="AE117" s="134">
        <v>365919</v>
      </c>
      <c r="AF117" s="147"/>
      <c r="AG117" s="124">
        <v>12665</v>
      </c>
      <c r="AH117" s="134">
        <v>14424.400000000001</v>
      </c>
      <c r="AI117" s="147">
        <v>0</v>
      </c>
      <c r="AJ117" s="124">
        <v>0</v>
      </c>
      <c r="AK117" s="148">
        <v>0</v>
      </c>
      <c r="AL117" s="147"/>
      <c r="AM117" s="124">
        <v>0</v>
      </c>
      <c r="AN117" s="155">
        <v>0</v>
      </c>
      <c r="AO117" s="147">
        <v>0</v>
      </c>
      <c r="AP117" s="124">
        <v>0</v>
      </c>
      <c r="AQ117" s="125">
        <v>0</v>
      </c>
      <c r="AR117" s="147">
        <v>0</v>
      </c>
      <c r="AS117" s="124">
        <v>0</v>
      </c>
      <c r="AT117" s="134">
        <v>0</v>
      </c>
      <c r="AU117" s="147"/>
      <c r="AV117" s="124">
        <v>0</v>
      </c>
      <c r="AW117" s="134">
        <v>0</v>
      </c>
      <c r="AX117" s="147"/>
      <c r="AY117" s="124">
        <v>15219.6</v>
      </c>
      <c r="AZ117" s="134">
        <v>28166.800000000003</v>
      </c>
      <c r="BA117" s="147"/>
      <c r="BB117" s="124"/>
      <c r="BC117" s="148">
        <v>2419.2000000000003</v>
      </c>
      <c r="BD117" s="147"/>
      <c r="BE117" s="124">
        <v>139812.4</v>
      </c>
      <c r="BF117" s="155">
        <v>209700.80000000002</v>
      </c>
      <c r="BG117" s="147"/>
      <c r="BH117" s="124"/>
      <c r="BI117" s="125">
        <v>8714.4</v>
      </c>
      <c r="BJ117" s="147">
        <v>0</v>
      </c>
      <c r="BK117" s="124">
        <v>0</v>
      </c>
      <c r="BL117" s="134">
        <v>0</v>
      </c>
      <c r="BM117" s="147"/>
      <c r="BN117" s="124">
        <v>121498</v>
      </c>
      <c r="BO117" s="155">
        <v>0</v>
      </c>
      <c r="BP117" s="147"/>
      <c r="BQ117" s="124"/>
      <c r="BR117" s="125">
        <v>4338.8</v>
      </c>
      <c r="BS117" s="156">
        <f t="shared" si="24"/>
        <v>3621221.8429499976</v>
      </c>
      <c r="BT117" s="157">
        <f t="shared" si="25"/>
        <v>2746628.0528776012</v>
      </c>
      <c r="BU117" s="158">
        <f t="shared" si="26"/>
        <v>2748503.2628049999</v>
      </c>
      <c r="BV117" s="159">
        <f t="shared" si="15"/>
        <v>1.415470896851678</v>
      </c>
      <c r="BW117" s="160">
        <f t="shared" si="16"/>
        <v>1.0530930167686805</v>
      </c>
      <c r="BX117" s="161">
        <f t="shared" si="17"/>
        <v>1.0340529514872032</v>
      </c>
      <c r="BY117" s="29">
        <f t="shared" si="18"/>
        <v>0</v>
      </c>
      <c r="BZ117" s="59">
        <f t="shared" si="19"/>
        <v>0</v>
      </c>
      <c r="CA117" s="60">
        <f t="shared" si="20"/>
        <v>0</v>
      </c>
      <c r="CB117" s="29">
        <f t="shared" si="27"/>
        <v>0</v>
      </c>
      <c r="CC117" s="59">
        <f t="shared" si="28"/>
        <v>0</v>
      </c>
      <c r="CD117" s="60">
        <f t="shared" si="29"/>
        <v>0</v>
      </c>
      <c r="CE117" s="29">
        <f t="shared" si="21"/>
        <v>531453</v>
      </c>
      <c r="CF117" s="59">
        <f t="shared" si="22"/>
        <v>69237</v>
      </c>
      <c r="CG117" s="60">
        <f t="shared" si="23"/>
        <v>45256</v>
      </c>
      <c r="CJ117" s="121"/>
    </row>
    <row r="118" spans="1:88" x14ac:dyDescent="0.2">
      <c r="A118" s="146" t="s">
        <v>104</v>
      </c>
      <c r="B118" s="47" t="s">
        <v>781</v>
      </c>
      <c r="C118" s="4" t="s">
        <v>103</v>
      </c>
      <c r="D118" s="5" t="s">
        <v>701</v>
      </c>
      <c r="E118" s="4" t="s">
        <v>653</v>
      </c>
      <c r="F118" s="5"/>
      <c r="G118" s="8" t="s">
        <v>802</v>
      </c>
      <c r="H118" s="40"/>
      <c r="I118" s="31">
        <v>0</v>
      </c>
      <c r="J118" s="64">
        <v>0.3</v>
      </c>
      <c r="K118" s="123">
        <v>96999527</v>
      </c>
      <c r="L118" s="124">
        <v>98889128.175324678</v>
      </c>
      <c r="M118" s="125">
        <v>100778729.178067</v>
      </c>
      <c r="N118" s="147">
        <v>89724562.475000009</v>
      </c>
      <c r="O118" s="133">
        <v>91472443.562175333</v>
      </c>
      <c r="P118" s="148">
        <v>93220324.489711985</v>
      </c>
      <c r="Q118" s="149">
        <v>0</v>
      </c>
      <c r="R118" s="150">
        <v>0</v>
      </c>
      <c r="S118" s="151">
        <v>0</v>
      </c>
      <c r="T118" s="132">
        <v>71732041.124150008</v>
      </c>
      <c r="U118" s="124">
        <v>73129418.54864642</v>
      </c>
      <c r="V118" s="134">
        <v>74526795.973142996</v>
      </c>
      <c r="W118" s="152">
        <v>2037531</v>
      </c>
      <c r="X118" s="153" t="s">
        <v>821</v>
      </c>
      <c r="Y118" s="154" t="s">
        <v>817</v>
      </c>
      <c r="Z118" s="147">
        <v>24800946</v>
      </c>
      <c r="AA118" s="124">
        <v>25022425</v>
      </c>
      <c r="AB118" s="125">
        <v>24988659</v>
      </c>
      <c r="AC118" s="147">
        <v>742217.26199999999</v>
      </c>
      <c r="AD118" s="124">
        <v>806675.4</v>
      </c>
      <c r="AE118" s="134">
        <v>865386.45</v>
      </c>
      <c r="AF118" s="147"/>
      <c r="AG118" s="124">
        <v>29592.3</v>
      </c>
      <c r="AH118" s="134">
        <v>45302.85</v>
      </c>
      <c r="AI118" s="147">
        <v>0</v>
      </c>
      <c r="AJ118" s="124">
        <v>0</v>
      </c>
      <c r="AK118" s="148">
        <v>0</v>
      </c>
      <c r="AL118" s="147"/>
      <c r="AM118" s="124">
        <v>0</v>
      </c>
      <c r="AN118" s="155">
        <v>0</v>
      </c>
      <c r="AO118" s="147">
        <v>0</v>
      </c>
      <c r="AP118" s="124">
        <v>0</v>
      </c>
      <c r="AQ118" s="125">
        <v>0</v>
      </c>
      <c r="AR118" s="147">
        <v>0</v>
      </c>
      <c r="AS118" s="124">
        <v>0</v>
      </c>
      <c r="AT118" s="134">
        <v>894.3</v>
      </c>
      <c r="AU118" s="147"/>
      <c r="AV118" s="124">
        <v>4966.8</v>
      </c>
      <c r="AW118" s="134">
        <v>1901.6999999999998</v>
      </c>
      <c r="AX118" s="147"/>
      <c r="AY118" s="124">
        <v>0</v>
      </c>
      <c r="AZ118" s="134">
        <v>1296</v>
      </c>
      <c r="BA118" s="147"/>
      <c r="BB118" s="124"/>
      <c r="BC118" s="148">
        <v>386.7</v>
      </c>
      <c r="BD118" s="147"/>
      <c r="BE118" s="124">
        <v>386628.89999999997</v>
      </c>
      <c r="BF118" s="155">
        <v>682292.7</v>
      </c>
      <c r="BG118" s="147"/>
      <c r="BH118" s="124"/>
      <c r="BI118" s="125">
        <v>70231.199999999997</v>
      </c>
      <c r="BJ118" s="147">
        <v>0</v>
      </c>
      <c r="BK118" s="124">
        <v>0</v>
      </c>
      <c r="BL118" s="134">
        <v>0</v>
      </c>
      <c r="BM118" s="147"/>
      <c r="BN118" s="124">
        <v>0</v>
      </c>
      <c r="BO118" s="155">
        <v>0</v>
      </c>
      <c r="BP118" s="147"/>
      <c r="BQ118" s="124"/>
      <c r="BR118" s="125">
        <v>38775</v>
      </c>
      <c r="BS118" s="156">
        <f t="shared" si="24"/>
        <v>97764211.82615</v>
      </c>
      <c r="BT118" s="157">
        <f t="shared" si="25"/>
        <v>99257455.088646412</v>
      </c>
      <c r="BU118" s="158">
        <f t="shared" si="26"/>
        <v>101099670.013143</v>
      </c>
      <c r="BV118" s="159">
        <f t="shared" si="15"/>
        <v>1.0078833871648674</v>
      </c>
      <c r="BW118" s="160">
        <f t="shared" si="16"/>
        <v>1.0037246451669461</v>
      </c>
      <c r="BX118" s="161">
        <f t="shared" si="17"/>
        <v>1.0031846088722645</v>
      </c>
      <c r="BY118" s="29">
        <f t="shared" si="18"/>
        <v>0</v>
      </c>
      <c r="BZ118" s="59">
        <f t="shared" si="19"/>
        <v>0</v>
      </c>
      <c r="CA118" s="60">
        <f t="shared" si="20"/>
        <v>0</v>
      </c>
      <c r="CB118" s="29">
        <f t="shared" si="27"/>
        <v>0</v>
      </c>
      <c r="CC118" s="59">
        <f t="shared" si="28"/>
        <v>0</v>
      </c>
      <c r="CD118" s="60">
        <f t="shared" si="29"/>
        <v>0</v>
      </c>
      <c r="CE118" s="29">
        <f t="shared" si="21"/>
        <v>0</v>
      </c>
      <c r="CF118" s="59">
        <f t="shared" si="22"/>
        <v>0</v>
      </c>
      <c r="CG118" s="60">
        <f t="shared" si="23"/>
        <v>0</v>
      </c>
      <c r="CJ118" s="121"/>
    </row>
    <row r="119" spans="1:88" x14ac:dyDescent="0.2">
      <c r="A119" s="146" t="s">
        <v>106</v>
      </c>
      <c r="B119" s="47" t="s">
        <v>780</v>
      </c>
      <c r="C119" s="4" t="s">
        <v>105</v>
      </c>
      <c r="D119" s="5" t="s">
        <v>653</v>
      </c>
      <c r="E119" s="4" t="s">
        <v>730</v>
      </c>
      <c r="F119" s="5"/>
      <c r="G119" s="36" t="s">
        <v>799</v>
      </c>
      <c r="H119" s="38" t="s">
        <v>799</v>
      </c>
      <c r="I119" s="31">
        <v>0</v>
      </c>
      <c r="J119" s="64">
        <v>0.49</v>
      </c>
      <c r="K119" s="123">
        <v>31539720</v>
      </c>
      <c r="L119" s="124">
        <v>32154130.129870124</v>
      </c>
      <c r="M119" s="125">
        <v>32768540.526480999</v>
      </c>
      <c r="N119" s="147">
        <v>29174241</v>
      </c>
      <c r="O119" s="133">
        <v>29742570.370129865</v>
      </c>
      <c r="P119" s="148">
        <v>30310899.986994926</v>
      </c>
      <c r="Q119" s="149">
        <v>0</v>
      </c>
      <c r="R119" s="150">
        <v>0</v>
      </c>
      <c r="S119" s="151">
        <v>0</v>
      </c>
      <c r="T119" s="132">
        <v>7169739.6304139998</v>
      </c>
      <c r="U119" s="124">
        <v>7309409.8829545323</v>
      </c>
      <c r="V119" s="134">
        <v>7449080.1354949996</v>
      </c>
      <c r="W119" s="152">
        <v>3619804</v>
      </c>
      <c r="X119" s="153" t="s">
        <v>821</v>
      </c>
      <c r="Y119" s="154" t="s">
        <v>821</v>
      </c>
      <c r="Z119" s="147">
        <v>24572213</v>
      </c>
      <c r="AA119" s="124">
        <v>22704449</v>
      </c>
      <c r="AB119" s="125">
        <v>27250355</v>
      </c>
      <c r="AC119" s="147">
        <v>429776.74355000001</v>
      </c>
      <c r="AD119" s="124">
        <v>460647.28499999997</v>
      </c>
      <c r="AE119" s="134">
        <v>480220.58</v>
      </c>
      <c r="AF119" s="147"/>
      <c r="AG119" s="124">
        <v>10347.82</v>
      </c>
      <c r="AH119" s="134">
        <v>5607.07</v>
      </c>
      <c r="AI119" s="147">
        <v>15275.75</v>
      </c>
      <c r="AJ119" s="124">
        <v>15988.21</v>
      </c>
      <c r="AK119" s="148">
        <v>16293.48</v>
      </c>
      <c r="AL119" s="147"/>
      <c r="AM119" s="124">
        <v>0</v>
      </c>
      <c r="AN119" s="155">
        <v>0</v>
      </c>
      <c r="AO119" s="147">
        <v>15275.75</v>
      </c>
      <c r="AP119" s="124">
        <v>15988.21</v>
      </c>
      <c r="AQ119" s="125">
        <v>16293.48</v>
      </c>
      <c r="AR119" s="147">
        <v>0</v>
      </c>
      <c r="AS119" s="124">
        <v>0</v>
      </c>
      <c r="AT119" s="134">
        <v>0</v>
      </c>
      <c r="AU119" s="147"/>
      <c r="AV119" s="124">
        <v>0</v>
      </c>
      <c r="AW119" s="134">
        <v>0</v>
      </c>
      <c r="AX119" s="147"/>
      <c r="AY119" s="124">
        <v>1832.6</v>
      </c>
      <c r="AZ119" s="134">
        <v>12505.78</v>
      </c>
      <c r="BA119" s="147"/>
      <c r="BB119" s="124"/>
      <c r="BC119" s="148">
        <v>244.51</v>
      </c>
      <c r="BD119" s="147"/>
      <c r="BE119" s="124">
        <v>193257.47</v>
      </c>
      <c r="BF119" s="155">
        <v>251282.29</v>
      </c>
      <c r="BG119" s="147"/>
      <c r="BH119" s="124"/>
      <c r="BI119" s="125">
        <v>-5755.54</v>
      </c>
      <c r="BJ119" s="147">
        <v>0</v>
      </c>
      <c r="BK119" s="124">
        <v>0</v>
      </c>
      <c r="BL119" s="134">
        <v>0</v>
      </c>
      <c r="BM119" s="147"/>
      <c r="BN119" s="124">
        <v>0</v>
      </c>
      <c r="BO119" s="155">
        <v>0</v>
      </c>
      <c r="BP119" s="147"/>
      <c r="BQ119" s="124"/>
      <c r="BR119" s="125">
        <v>0</v>
      </c>
      <c r="BS119" s="156">
        <f t="shared" si="24"/>
        <v>32171729.373963997</v>
      </c>
      <c r="BT119" s="157">
        <f t="shared" si="25"/>
        <v>30679944.057954535</v>
      </c>
      <c r="BU119" s="158">
        <f t="shared" si="26"/>
        <v>35443539.825495005</v>
      </c>
      <c r="BV119" s="159">
        <f t="shared" si="15"/>
        <v>1.0200385220275892</v>
      </c>
      <c r="BW119" s="160">
        <f t="shared" si="16"/>
        <v>0.95415251272662738</v>
      </c>
      <c r="BX119" s="161">
        <f t="shared" si="17"/>
        <v>1.081633153507471</v>
      </c>
      <c r="BY119" s="29">
        <f t="shared" si="18"/>
        <v>0</v>
      </c>
      <c r="BZ119" s="59">
        <f t="shared" si="19"/>
        <v>0</v>
      </c>
      <c r="CA119" s="60">
        <f t="shared" si="20"/>
        <v>0</v>
      </c>
      <c r="CB119" s="29">
        <f t="shared" si="27"/>
        <v>0</v>
      </c>
      <c r="CC119" s="59">
        <f t="shared" si="28"/>
        <v>0</v>
      </c>
      <c r="CD119" s="60">
        <f t="shared" si="29"/>
        <v>0</v>
      </c>
      <c r="CE119" s="29">
        <f t="shared" si="21"/>
        <v>0</v>
      </c>
      <c r="CF119" s="59">
        <f t="shared" si="22"/>
        <v>0</v>
      </c>
      <c r="CG119" s="60">
        <f t="shared" si="23"/>
        <v>0</v>
      </c>
      <c r="CJ119" s="121"/>
    </row>
    <row r="120" spans="1:88" x14ac:dyDescent="0.2">
      <c r="A120" s="146" t="s">
        <v>108</v>
      </c>
      <c r="B120" s="47" t="s">
        <v>777</v>
      </c>
      <c r="C120" s="4" t="s">
        <v>107</v>
      </c>
      <c r="D120" s="5" t="s">
        <v>733</v>
      </c>
      <c r="E120" s="4" t="s">
        <v>734</v>
      </c>
      <c r="F120" s="5"/>
      <c r="G120" s="36" t="s">
        <v>680</v>
      </c>
      <c r="H120" s="38" t="s">
        <v>680</v>
      </c>
      <c r="I120" s="31">
        <v>0</v>
      </c>
      <c r="J120" s="64">
        <v>0.4</v>
      </c>
      <c r="K120" s="123">
        <v>1823713</v>
      </c>
      <c r="L120" s="124">
        <v>1859239.8766233765</v>
      </c>
      <c r="M120" s="125">
        <v>1894767.265711</v>
      </c>
      <c r="N120" s="147">
        <v>1686934.5250000001</v>
      </c>
      <c r="O120" s="133">
        <v>1719796.8858766234</v>
      </c>
      <c r="P120" s="148">
        <v>1752659.7207826751</v>
      </c>
      <c r="Q120" s="149">
        <v>0.5</v>
      </c>
      <c r="R120" s="150">
        <v>0.5</v>
      </c>
      <c r="S120" s="151">
        <v>0.5</v>
      </c>
      <c r="T120" s="132">
        <v>-8528848.3091030009</v>
      </c>
      <c r="U120" s="124">
        <v>-8694994.7047348786</v>
      </c>
      <c r="V120" s="134">
        <v>-8861141.1003670003</v>
      </c>
      <c r="W120" s="152">
        <v>537014</v>
      </c>
      <c r="X120" s="153" t="s">
        <v>821</v>
      </c>
      <c r="Y120" s="154" t="s">
        <v>821</v>
      </c>
      <c r="Z120" s="147">
        <v>10121008</v>
      </c>
      <c r="AA120" s="124">
        <v>10251706</v>
      </c>
      <c r="AB120" s="125">
        <v>10737532</v>
      </c>
      <c r="AC120" s="147">
        <v>475056.4</v>
      </c>
      <c r="AD120" s="124">
        <v>522333.60000000003</v>
      </c>
      <c r="AE120" s="134">
        <v>571777.6</v>
      </c>
      <c r="AF120" s="147"/>
      <c r="AG120" s="124">
        <v>13250</v>
      </c>
      <c r="AH120" s="134">
        <v>32126.400000000001</v>
      </c>
      <c r="AI120" s="147">
        <v>0</v>
      </c>
      <c r="AJ120" s="124">
        <v>0</v>
      </c>
      <c r="AK120" s="148">
        <v>0</v>
      </c>
      <c r="AL120" s="147"/>
      <c r="AM120" s="124">
        <v>0</v>
      </c>
      <c r="AN120" s="155">
        <v>0</v>
      </c>
      <c r="AO120" s="147">
        <v>0</v>
      </c>
      <c r="AP120" s="124">
        <v>0</v>
      </c>
      <c r="AQ120" s="125">
        <v>0</v>
      </c>
      <c r="AR120" s="147">
        <v>0</v>
      </c>
      <c r="AS120" s="124">
        <v>0</v>
      </c>
      <c r="AT120" s="134">
        <v>0</v>
      </c>
      <c r="AU120" s="147"/>
      <c r="AV120" s="124">
        <v>0</v>
      </c>
      <c r="AW120" s="134">
        <v>0</v>
      </c>
      <c r="AX120" s="147"/>
      <c r="AY120" s="124">
        <v>973.6</v>
      </c>
      <c r="AZ120" s="134">
        <v>1828</v>
      </c>
      <c r="BA120" s="147"/>
      <c r="BB120" s="124"/>
      <c r="BC120" s="148">
        <v>-78.400000000000006</v>
      </c>
      <c r="BD120" s="147"/>
      <c r="BE120" s="124">
        <v>133859.6</v>
      </c>
      <c r="BF120" s="155">
        <v>214428.80000000002</v>
      </c>
      <c r="BG120" s="147"/>
      <c r="BH120" s="124"/>
      <c r="BI120" s="125">
        <v>11511.2</v>
      </c>
      <c r="BJ120" s="147">
        <v>0</v>
      </c>
      <c r="BK120" s="124">
        <v>0</v>
      </c>
      <c r="BL120" s="134">
        <v>5181.2000000000007</v>
      </c>
      <c r="BM120" s="147"/>
      <c r="BN120" s="124">
        <v>0</v>
      </c>
      <c r="BO120" s="155">
        <v>0</v>
      </c>
      <c r="BP120" s="147"/>
      <c r="BQ120" s="124"/>
      <c r="BR120" s="125">
        <v>739.2</v>
      </c>
      <c r="BS120" s="156">
        <f t="shared" si="24"/>
        <v>2067216.0908969995</v>
      </c>
      <c r="BT120" s="157">
        <f t="shared" si="25"/>
        <v>2227128.0952651203</v>
      </c>
      <c r="BU120" s="158">
        <f t="shared" si="26"/>
        <v>2713904.8996329978</v>
      </c>
      <c r="BV120" s="159">
        <f t="shared" si="15"/>
        <v>1.1335205105721127</v>
      </c>
      <c r="BW120" s="160">
        <f t="shared" si="16"/>
        <v>1.1978702281869498</v>
      </c>
      <c r="BX120" s="161">
        <f t="shared" si="17"/>
        <v>1.4323156984742511</v>
      </c>
      <c r="BY120" s="29">
        <f t="shared" si="18"/>
        <v>0</v>
      </c>
      <c r="BZ120" s="59">
        <f t="shared" si="19"/>
        <v>0</v>
      </c>
      <c r="CA120" s="60">
        <f t="shared" si="20"/>
        <v>0</v>
      </c>
      <c r="CB120" s="29">
        <f t="shared" si="27"/>
        <v>0</v>
      </c>
      <c r="CC120" s="59">
        <f t="shared" si="28"/>
        <v>0</v>
      </c>
      <c r="CD120" s="60">
        <f t="shared" si="29"/>
        <v>0</v>
      </c>
      <c r="CE120" s="29">
        <f t="shared" si="21"/>
        <v>121752</v>
      </c>
      <c r="CF120" s="59">
        <f t="shared" si="22"/>
        <v>183944</v>
      </c>
      <c r="CG120" s="60">
        <f t="shared" si="23"/>
        <v>409569</v>
      </c>
      <c r="CJ120" s="121"/>
    </row>
    <row r="121" spans="1:88" x14ac:dyDescent="0.2">
      <c r="A121" s="146" t="s">
        <v>110</v>
      </c>
      <c r="B121" s="47" t="s">
        <v>781</v>
      </c>
      <c r="C121" s="4" t="s">
        <v>109</v>
      </c>
      <c r="D121" s="5" t="s">
        <v>701</v>
      </c>
      <c r="E121" s="4" t="s">
        <v>653</v>
      </c>
      <c r="F121" s="5"/>
      <c r="G121" s="8" t="s">
        <v>802</v>
      </c>
      <c r="H121" s="40"/>
      <c r="I121" s="31">
        <v>0</v>
      </c>
      <c r="J121" s="64">
        <v>0.3</v>
      </c>
      <c r="K121" s="123">
        <v>54036313</v>
      </c>
      <c r="L121" s="124">
        <v>55088968.448051944</v>
      </c>
      <c r="M121" s="125">
        <v>56141623.685657002</v>
      </c>
      <c r="N121" s="147">
        <v>49983589.525000006</v>
      </c>
      <c r="O121" s="133">
        <v>50957295.814448051</v>
      </c>
      <c r="P121" s="148">
        <v>51931001.909232728</v>
      </c>
      <c r="Q121" s="149">
        <v>4.9713566740034132E-2</v>
      </c>
      <c r="R121" s="150">
        <v>4.9713566740034132E-2</v>
      </c>
      <c r="S121" s="151">
        <v>4.9713566740034132E-2</v>
      </c>
      <c r="T121" s="132">
        <v>-2826871.7290799972</v>
      </c>
      <c r="U121" s="124">
        <v>-2881940.6588672693</v>
      </c>
      <c r="V121" s="134">
        <v>-2937009.5886550001</v>
      </c>
      <c r="W121" s="152">
        <v>29375203</v>
      </c>
      <c r="X121" s="153" t="s">
        <v>821</v>
      </c>
      <c r="Y121" s="154" t="s">
        <v>821</v>
      </c>
      <c r="Z121" s="147">
        <v>43239420</v>
      </c>
      <c r="AA121" s="124">
        <v>51681788</v>
      </c>
      <c r="AB121" s="125">
        <v>63102779</v>
      </c>
      <c r="AC121" s="147">
        <v>315079.64999999997</v>
      </c>
      <c r="AD121" s="124">
        <v>344080.5</v>
      </c>
      <c r="AE121" s="134">
        <v>347062.35</v>
      </c>
      <c r="AF121" s="147"/>
      <c r="AG121" s="124">
        <v>34852.199999999997</v>
      </c>
      <c r="AH121" s="134">
        <v>24606.3</v>
      </c>
      <c r="AI121" s="147">
        <v>0</v>
      </c>
      <c r="AJ121" s="124">
        <v>0</v>
      </c>
      <c r="AK121" s="148">
        <v>0</v>
      </c>
      <c r="AL121" s="147"/>
      <c r="AM121" s="124">
        <v>0</v>
      </c>
      <c r="AN121" s="155">
        <v>0</v>
      </c>
      <c r="AO121" s="147">
        <v>0</v>
      </c>
      <c r="AP121" s="124">
        <v>0</v>
      </c>
      <c r="AQ121" s="125">
        <v>0</v>
      </c>
      <c r="AR121" s="147">
        <v>0</v>
      </c>
      <c r="AS121" s="124">
        <v>0</v>
      </c>
      <c r="AT121" s="134">
        <v>0</v>
      </c>
      <c r="AU121" s="147"/>
      <c r="AV121" s="124">
        <v>0</v>
      </c>
      <c r="AW121" s="134">
        <v>0</v>
      </c>
      <c r="AX121" s="147"/>
      <c r="AY121" s="124">
        <v>7558.5</v>
      </c>
      <c r="AZ121" s="134">
        <v>14420.699999999999</v>
      </c>
      <c r="BA121" s="147"/>
      <c r="BB121" s="124"/>
      <c r="BC121" s="148">
        <v>184.2</v>
      </c>
      <c r="BD121" s="147"/>
      <c r="BE121" s="124">
        <v>319608.89999999997</v>
      </c>
      <c r="BF121" s="155">
        <v>570526.19999999995</v>
      </c>
      <c r="BG121" s="147"/>
      <c r="BH121" s="124"/>
      <c r="BI121" s="125">
        <v>58897.799999999996</v>
      </c>
      <c r="BJ121" s="147">
        <v>0</v>
      </c>
      <c r="BK121" s="124">
        <v>0</v>
      </c>
      <c r="BL121" s="134">
        <v>0</v>
      </c>
      <c r="BM121" s="147"/>
      <c r="BN121" s="124">
        <v>0</v>
      </c>
      <c r="BO121" s="155">
        <v>0</v>
      </c>
      <c r="BP121" s="147"/>
      <c r="BQ121" s="124"/>
      <c r="BR121" s="125">
        <v>5817.3</v>
      </c>
      <c r="BS121" s="156">
        <f t="shared" si="24"/>
        <v>40727627.920919999</v>
      </c>
      <c r="BT121" s="157">
        <f t="shared" si="25"/>
        <v>49505947.441132732</v>
      </c>
      <c r="BU121" s="158">
        <f t="shared" si="26"/>
        <v>61187284.261344999</v>
      </c>
      <c r="BV121" s="159">
        <f t="shared" si="15"/>
        <v>0.75370849082393909</v>
      </c>
      <c r="BW121" s="160">
        <f t="shared" si="16"/>
        <v>0.89865446451073205</v>
      </c>
      <c r="BX121" s="161">
        <f t="shared" si="17"/>
        <v>1.0898737913947625</v>
      </c>
      <c r="BY121" s="29">
        <f t="shared" si="18"/>
        <v>9255961.6040800065</v>
      </c>
      <c r="BZ121" s="59">
        <f t="shared" si="19"/>
        <v>1451348.3733153194</v>
      </c>
      <c r="CA121" s="60">
        <f t="shared" si="20"/>
        <v>0</v>
      </c>
      <c r="CB121" s="29">
        <f t="shared" si="27"/>
        <v>9255962</v>
      </c>
      <c r="CC121" s="59">
        <f t="shared" si="28"/>
        <v>1451348</v>
      </c>
      <c r="CD121" s="60">
        <f t="shared" si="29"/>
        <v>0</v>
      </c>
      <c r="CE121" s="29">
        <f t="shared" si="21"/>
        <v>0</v>
      </c>
      <c r="CF121" s="59">
        <f t="shared" si="22"/>
        <v>0</v>
      </c>
      <c r="CG121" s="60">
        <f t="shared" si="23"/>
        <v>250838</v>
      </c>
      <c r="CJ121" s="121"/>
    </row>
    <row r="122" spans="1:88" x14ac:dyDescent="0.2">
      <c r="A122" s="146" t="s">
        <v>112</v>
      </c>
      <c r="B122" s="47" t="s">
        <v>777</v>
      </c>
      <c r="C122" s="4" t="s">
        <v>111</v>
      </c>
      <c r="D122" s="5" t="s">
        <v>710</v>
      </c>
      <c r="E122" s="4" t="s">
        <v>711</v>
      </c>
      <c r="F122" s="39" t="s">
        <v>820</v>
      </c>
      <c r="G122" s="8" t="s">
        <v>802</v>
      </c>
      <c r="H122" s="38" t="s">
        <v>828</v>
      </c>
      <c r="I122" s="31">
        <v>0</v>
      </c>
      <c r="J122" s="64">
        <v>0.4</v>
      </c>
      <c r="K122" s="123">
        <v>1546746</v>
      </c>
      <c r="L122" s="124">
        <v>1576877.4155844154</v>
      </c>
      <c r="M122" s="125">
        <v>1607008.5533420001</v>
      </c>
      <c r="N122" s="147">
        <v>1430740.05</v>
      </c>
      <c r="O122" s="133">
        <v>1458611.6094155842</v>
      </c>
      <c r="P122" s="148">
        <v>1486482.9118413501</v>
      </c>
      <c r="Q122" s="149">
        <v>0.5</v>
      </c>
      <c r="R122" s="150">
        <v>0.5</v>
      </c>
      <c r="S122" s="151">
        <v>0.5</v>
      </c>
      <c r="T122" s="132">
        <v>-11467263.37586</v>
      </c>
      <c r="U122" s="124">
        <v>-11690651.623441689</v>
      </c>
      <c r="V122" s="134">
        <v>-11914039.871022999</v>
      </c>
      <c r="W122" s="152">
        <v>365764</v>
      </c>
      <c r="X122" s="153" t="s">
        <v>821</v>
      </c>
      <c r="Y122" s="154" t="s">
        <v>821</v>
      </c>
      <c r="Z122" s="147">
        <v>14508480</v>
      </c>
      <c r="AA122" s="124">
        <v>13813229</v>
      </c>
      <c r="AB122" s="125">
        <v>14598720</v>
      </c>
      <c r="AC122" s="147">
        <v>311629.60000000003</v>
      </c>
      <c r="AD122" s="124">
        <v>341602.60000000003</v>
      </c>
      <c r="AE122" s="134">
        <v>365644</v>
      </c>
      <c r="AF122" s="147"/>
      <c r="AG122" s="124">
        <v>0</v>
      </c>
      <c r="AH122" s="134">
        <v>9824.4000000000015</v>
      </c>
      <c r="AI122" s="147">
        <v>0</v>
      </c>
      <c r="AJ122" s="124">
        <v>0</v>
      </c>
      <c r="AK122" s="148">
        <v>0</v>
      </c>
      <c r="AL122" s="147"/>
      <c r="AM122" s="124">
        <v>0</v>
      </c>
      <c r="AN122" s="155">
        <v>0</v>
      </c>
      <c r="AO122" s="147">
        <v>0</v>
      </c>
      <c r="AP122" s="124">
        <v>0</v>
      </c>
      <c r="AQ122" s="125">
        <v>0</v>
      </c>
      <c r="AR122" s="147">
        <v>306.06400000000002</v>
      </c>
      <c r="AS122" s="124">
        <v>3122.4</v>
      </c>
      <c r="AT122" s="134">
        <v>5054</v>
      </c>
      <c r="AU122" s="147"/>
      <c r="AV122" s="124">
        <v>0</v>
      </c>
      <c r="AW122" s="134">
        <v>-1860.8000000000002</v>
      </c>
      <c r="AX122" s="147"/>
      <c r="AY122" s="124">
        <v>0</v>
      </c>
      <c r="AZ122" s="134">
        <v>0</v>
      </c>
      <c r="BA122" s="147"/>
      <c r="BB122" s="124"/>
      <c r="BC122" s="148">
        <v>0</v>
      </c>
      <c r="BD122" s="147"/>
      <c r="BE122" s="124">
        <v>100749.6</v>
      </c>
      <c r="BF122" s="155">
        <v>152067.6</v>
      </c>
      <c r="BG122" s="147"/>
      <c r="BH122" s="124"/>
      <c r="BI122" s="125">
        <v>4837.2</v>
      </c>
      <c r="BJ122" s="147">
        <v>0</v>
      </c>
      <c r="BK122" s="124">
        <v>0</v>
      </c>
      <c r="BL122" s="134">
        <v>0</v>
      </c>
      <c r="BM122" s="147"/>
      <c r="BN122" s="124">
        <v>0</v>
      </c>
      <c r="BO122" s="155">
        <v>0</v>
      </c>
      <c r="BP122" s="147"/>
      <c r="BQ122" s="124"/>
      <c r="BR122" s="125">
        <v>2055.6</v>
      </c>
      <c r="BS122" s="156">
        <f t="shared" si="24"/>
        <v>3353152.2881399989</v>
      </c>
      <c r="BT122" s="157">
        <f t="shared" si="25"/>
        <v>2568051.9765583109</v>
      </c>
      <c r="BU122" s="158">
        <f t="shared" si="26"/>
        <v>3222302.1289769989</v>
      </c>
      <c r="BV122" s="159">
        <f t="shared" si="15"/>
        <v>2.167875196147266</v>
      </c>
      <c r="BW122" s="160">
        <f t="shared" si="16"/>
        <v>1.6285679223876453</v>
      </c>
      <c r="BX122" s="161">
        <f t="shared" si="17"/>
        <v>2.0051555558156604</v>
      </c>
      <c r="BY122" s="29">
        <f t="shared" si="18"/>
        <v>0</v>
      </c>
      <c r="BZ122" s="59">
        <f t="shared" si="19"/>
        <v>0</v>
      </c>
      <c r="CA122" s="60">
        <f t="shared" si="20"/>
        <v>0</v>
      </c>
      <c r="CB122" s="29">
        <f t="shared" si="27"/>
        <v>0</v>
      </c>
      <c r="CC122" s="59">
        <f t="shared" si="28"/>
        <v>0</v>
      </c>
      <c r="CD122" s="60">
        <f t="shared" si="29"/>
        <v>0</v>
      </c>
      <c r="CE122" s="29">
        <f t="shared" si="21"/>
        <v>903203</v>
      </c>
      <c r="CF122" s="59">
        <f t="shared" si="22"/>
        <v>495587</v>
      </c>
      <c r="CG122" s="60">
        <f t="shared" si="23"/>
        <v>807647</v>
      </c>
      <c r="CJ122" s="121"/>
    </row>
    <row r="123" spans="1:88" x14ac:dyDescent="0.2">
      <c r="A123" s="146" t="s">
        <v>114</v>
      </c>
      <c r="B123" s="47" t="s">
        <v>778</v>
      </c>
      <c r="C123" s="4" t="s">
        <v>113</v>
      </c>
      <c r="D123" s="5" t="s">
        <v>701</v>
      </c>
      <c r="E123" s="4" t="s">
        <v>653</v>
      </c>
      <c r="F123" s="5"/>
      <c r="G123" s="8" t="s">
        <v>802</v>
      </c>
      <c r="H123" s="40"/>
      <c r="I123" s="31">
        <v>0</v>
      </c>
      <c r="J123" s="64">
        <v>0.3</v>
      </c>
      <c r="K123" s="123">
        <v>71624506</v>
      </c>
      <c r="L123" s="124">
        <v>73019788.584415585</v>
      </c>
      <c r="M123" s="125">
        <v>74415071.084354997</v>
      </c>
      <c r="N123" s="147">
        <v>66252668.050000004</v>
      </c>
      <c r="O123" s="133">
        <v>67543304.440584421</v>
      </c>
      <c r="P123" s="148">
        <v>68833940.753028378</v>
      </c>
      <c r="Q123" s="149">
        <v>0</v>
      </c>
      <c r="R123" s="150">
        <v>0</v>
      </c>
      <c r="S123" s="151">
        <v>0</v>
      </c>
      <c r="T123" s="132">
        <v>52709724.203118995</v>
      </c>
      <c r="U123" s="124">
        <v>53736537.012270659</v>
      </c>
      <c r="V123" s="134">
        <v>54763349.821423002</v>
      </c>
      <c r="W123" s="152">
        <v>1002921</v>
      </c>
      <c r="X123" s="153" t="s">
        <v>821</v>
      </c>
      <c r="Y123" s="154" t="s">
        <v>821</v>
      </c>
      <c r="Z123" s="147">
        <v>18430405</v>
      </c>
      <c r="AA123" s="124">
        <v>14491795</v>
      </c>
      <c r="AB123" s="125">
        <v>16845339</v>
      </c>
      <c r="AC123" s="147">
        <v>585900.15</v>
      </c>
      <c r="AD123" s="124">
        <v>621326.25</v>
      </c>
      <c r="AE123" s="134">
        <v>697765.95</v>
      </c>
      <c r="AF123" s="147"/>
      <c r="AG123" s="124">
        <v>0</v>
      </c>
      <c r="AH123" s="134">
        <v>0</v>
      </c>
      <c r="AI123" s="147">
        <v>0</v>
      </c>
      <c r="AJ123" s="124">
        <v>0</v>
      </c>
      <c r="AK123" s="148">
        <v>0</v>
      </c>
      <c r="AL123" s="147"/>
      <c r="AM123" s="124">
        <v>0</v>
      </c>
      <c r="AN123" s="155">
        <v>0</v>
      </c>
      <c r="AO123" s="147">
        <v>0</v>
      </c>
      <c r="AP123" s="124">
        <v>0</v>
      </c>
      <c r="AQ123" s="125">
        <v>0</v>
      </c>
      <c r="AR123" s="147">
        <v>0</v>
      </c>
      <c r="AS123" s="124">
        <v>15492.599999999999</v>
      </c>
      <c r="AT123" s="134">
        <v>31410.3</v>
      </c>
      <c r="AU123" s="147"/>
      <c r="AV123" s="124">
        <v>2068.5</v>
      </c>
      <c r="AW123" s="134">
        <v>-5593.2</v>
      </c>
      <c r="AX123" s="147"/>
      <c r="AY123" s="124">
        <v>108.89999999999999</v>
      </c>
      <c r="AZ123" s="134">
        <v>6332.4</v>
      </c>
      <c r="BA123" s="147"/>
      <c r="BB123" s="124"/>
      <c r="BC123" s="148">
        <v>390.9</v>
      </c>
      <c r="BD123" s="147"/>
      <c r="BE123" s="124">
        <v>572637.6</v>
      </c>
      <c r="BF123" s="155">
        <v>828065.7</v>
      </c>
      <c r="BG123" s="147"/>
      <c r="BH123" s="124"/>
      <c r="BI123" s="125">
        <v>-1357.8</v>
      </c>
      <c r="BJ123" s="147">
        <v>0</v>
      </c>
      <c r="BK123" s="124">
        <v>0</v>
      </c>
      <c r="BL123" s="134">
        <v>0</v>
      </c>
      <c r="BM123" s="147"/>
      <c r="BN123" s="124">
        <v>0</v>
      </c>
      <c r="BO123" s="155">
        <v>0</v>
      </c>
      <c r="BP123" s="147"/>
      <c r="BQ123" s="124"/>
      <c r="BR123" s="125">
        <v>0</v>
      </c>
      <c r="BS123" s="156">
        <f t="shared" si="24"/>
        <v>71726029.353118986</v>
      </c>
      <c r="BT123" s="157">
        <f t="shared" si="25"/>
        <v>69439965.862270653</v>
      </c>
      <c r="BU123" s="158">
        <f t="shared" si="26"/>
        <v>73165703.071422994</v>
      </c>
      <c r="BV123" s="159">
        <f t="shared" si="15"/>
        <v>1.0014174387899999</v>
      </c>
      <c r="BW123" s="160">
        <f t="shared" si="16"/>
        <v>0.95097462220112527</v>
      </c>
      <c r="BX123" s="161">
        <f t="shared" si="17"/>
        <v>0.98321082013728445</v>
      </c>
      <c r="BY123" s="29">
        <f t="shared" si="18"/>
        <v>0</v>
      </c>
      <c r="BZ123" s="59">
        <f t="shared" si="19"/>
        <v>0</v>
      </c>
      <c r="CA123" s="60">
        <f t="shared" si="20"/>
        <v>0</v>
      </c>
      <c r="CB123" s="29">
        <f t="shared" si="27"/>
        <v>0</v>
      </c>
      <c r="CC123" s="59">
        <f t="shared" si="28"/>
        <v>0</v>
      </c>
      <c r="CD123" s="60">
        <f t="shared" si="29"/>
        <v>0</v>
      </c>
      <c r="CE123" s="29">
        <f t="shared" si="21"/>
        <v>0</v>
      </c>
      <c r="CF123" s="59">
        <f t="shared" si="22"/>
        <v>0</v>
      </c>
      <c r="CG123" s="60">
        <f t="shared" si="23"/>
        <v>0</v>
      </c>
      <c r="CJ123" s="121"/>
    </row>
    <row r="124" spans="1:88" x14ac:dyDescent="0.2">
      <c r="A124" s="146" t="s">
        <v>116</v>
      </c>
      <c r="B124" s="47" t="s">
        <v>777</v>
      </c>
      <c r="C124" s="4" t="s">
        <v>115</v>
      </c>
      <c r="D124" s="5" t="s">
        <v>703</v>
      </c>
      <c r="E124" s="4" t="s">
        <v>704</v>
      </c>
      <c r="F124" s="5"/>
      <c r="G124" s="8" t="s">
        <v>802</v>
      </c>
      <c r="H124" s="40"/>
      <c r="I124" s="31">
        <v>0</v>
      </c>
      <c r="J124" s="64">
        <v>0.4</v>
      </c>
      <c r="K124" s="123">
        <v>2723997</v>
      </c>
      <c r="L124" s="124">
        <v>2777061.8766233763</v>
      </c>
      <c r="M124" s="125">
        <v>2830127.266669</v>
      </c>
      <c r="N124" s="147">
        <v>2519697.2250000001</v>
      </c>
      <c r="O124" s="133">
        <v>2568782.2358766231</v>
      </c>
      <c r="P124" s="148">
        <v>2617867.721668825</v>
      </c>
      <c r="Q124" s="149">
        <v>0.5</v>
      </c>
      <c r="R124" s="150">
        <v>0.5</v>
      </c>
      <c r="S124" s="151">
        <v>0.5</v>
      </c>
      <c r="T124" s="132">
        <v>-15128888.794233004</v>
      </c>
      <c r="U124" s="124">
        <v>-15423607.40710767</v>
      </c>
      <c r="V124" s="134">
        <v>-15718326.019982001</v>
      </c>
      <c r="W124" s="152">
        <v>2456130</v>
      </c>
      <c r="X124" s="153" t="s">
        <v>821</v>
      </c>
      <c r="Y124" s="154" t="s">
        <v>821</v>
      </c>
      <c r="Z124" s="147">
        <v>15168477</v>
      </c>
      <c r="AA124" s="124">
        <v>16945933</v>
      </c>
      <c r="AB124" s="125">
        <v>18840034</v>
      </c>
      <c r="AC124" s="147">
        <v>149535.74400000001</v>
      </c>
      <c r="AD124" s="124">
        <v>161192.40000000002</v>
      </c>
      <c r="AE124" s="134">
        <v>178291</v>
      </c>
      <c r="AF124" s="147"/>
      <c r="AG124" s="124">
        <v>4862.6000000000004</v>
      </c>
      <c r="AH124" s="134">
        <v>8725</v>
      </c>
      <c r="AI124" s="147">
        <v>0</v>
      </c>
      <c r="AJ124" s="124">
        <v>0</v>
      </c>
      <c r="AK124" s="148">
        <v>0</v>
      </c>
      <c r="AL124" s="147"/>
      <c r="AM124" s="124">
        <v>0</v>
      </c>
      <c r="AN124" s="155">
        <v>0</v>
      </c>
      <c r="AO124" s="147">
        <v>0</v>
      </c>
      <c r="AP124" s="124">
        <v>0</v>
      </c>
      <c r="AQ124" s="125">
        <v>0</v>
      </c>
      <c r="AR124" s="147">
        <v>0</v>
      </c>
      <c r="AS124" s="124">
        <v>0</v>
      </c>
      <c r="AT124" s="134">
        <v>0</v>
      </c>
      <c r="AU124" s="147"/>
      <c r="AV124" s="124">
        <v>0</v>
      </c>
      <c r="AW124" s="134">
        <v>0</v>
      </c>
      <c r="AX124" s="147"/>
      <c r="AY124" s="124">
        <v>3854.4</v>
      </c>
      <c r="AZ124" s="134">
        <v>3523.6000000000004</v>
      </c>
      <c r="BA124" s="147"/>
      <c r="BB124" s="124"/>
      <c r="BC124" s="148">
        <v>0</v>
      </c>
      <c r="BD124" s="147"/>
      <c r="BE124" s="124">
        <v>68848</v>
      </c>
      <c r="BF124" s="155">
        <v>103294.8</v>
      </c>
      <c r="BG124" s="147"/>
      <c r="BH124" s="124"/>
      <c r="BI124" s="125">
        <v>5463.2000000000007</v>
      </c>
      <c r="BJ124" s="147">
        <v>0</v>
      </c>
      <c r="BK124" s="124">
        <v>0</v>
      </c>
      <c r="BL124" s="134">
        <v>0</v>
      </c>
      <c r="BM124" s="147"/>
      <c r="BN124" s="124">
        <v>0</v>
      </c>
      <c r="BO124" s="155">
        <v>0</v>
      </c>
      <c r="BP124" s="147"/>
      <c r="BQ124" s="124"/>
      <c r="BR124" s="125">
        <v>3188.4</v>
      </c>
      <c r="BS124" s="156">
        <f t="shared" si="24"/>
        <v>189123.94976699725</v>
      </c>
      <c r="BT124" s="157">
        <f t="shared" si="25"/>
        <v>1761082.9928923286</v>
      </c>
      <c r="BU124" s="158">
        <f t="shared" si="26"/>
        <v>3424193.9800179992</v>
      </c>
      <c r="BV124" s="159">
        <f t="shared" si="15"/>
        <v>6.942883922669417E-2</v>
      </c>
      <c r="BW124" s="160">
        <f t="shared" si="16"/>
        <v>0.63415331423354016</v>
      </c>
      <c r="BX124" s="161">
        <f t="shared" si="17"/>
        <v>1.2099081268695746</v>
      </c>
      <c r="BY124" s="29">
        <f t="shared" si="18"/>
        <v>2330573.2752330028</v>
      </c>
      <c r="BZ124" s="59">
        <f t="shared" si="19"/>
        <v>807699.24298429443</v>
      </c>
      <c r="CA124" s="60">
        <f t="shared" si="20"/>
        <v>0</v>
      </c>
      <c r="CB124" s="29">
        <f t="shared" si="27"/>
        <v>2330573</v>
      </c>
      <c r="CC124" s="59">
        <f t="shared" si="28"/>
        <v>807699</v>
      </c>
      <c r="CD124" s="60">
        <f t="shared" si="29"/>
        <v>0</v>
      </c>
      <c r="CE124" s="29">
        <f t="shared" si="21"/>
        <v>0</v>
      </c>
      <c r="CF124" s="59">
        <f t="shared" si="22"/>
        <v>0</v>
      </c>
      <c r="CG124" s="60">
        <f t="shared" si="23"/>
        <v>297033</v>
      </c>
      <c r="CJ124" s="121"/>
    </row>
    <row r="125" spans="1:88" x14ac:dyDescent="0.2">
      <c r="A125" s="146" t="s">
        <v>118</v>
      </c>
      <c r="B125" s="47" t="s">
        <v>777</v>
      </c>
      <c r="C125" s="4" t="s">
        <v>117</v>
      </c>
      <c r="D125" s="5" t="s">
        <v>733</v>
      </c>
      <c r="E125" s="4" t="s">
        <v>734</v>
      </c>
      <c r="F125" s="39" t="s">
        <v>789</v>
      </c>
      <c r="G125" s="36" t="s">
        <v>789</v>
      </c>
      <c r="H125" s="38" t="s">
        <v>789</v>
      </c>
      <c r="I125" s="31">
        <v>0</v>
      </c>
      <c r="J125" s="64">
        <v>0.4</v>
      </c>
      <c r="K125" s="123">
        <v>3269434</v>
      </c>
      <c r="L125" s="124">
        <v>3333124.2727272725</v>
      </c>
      <c r="M125" s="125">
        <v>3396814.3114780001</v>
      </c>
      <c r="N125" s="147">
        <v>3024226.45</v>
      </c>
      <c r="O125" s="133">
        <v>3083139.9522727272</v>
      </c>
      <c r="P125" s="148">
        <v>3142053.2381171505</v>
      </c>
      <c r="Q125" s="149">
        <v>0.5</v>
      </c>
      <c r="R125" s="150">
        <v>0.5</v>
      </c>
      <c r="S125" s="151">
        <v>0.5</v>
      </c>
      <c r="T125" s="132">
        <v>-20139863.988423001</v>
      </c>
      <c r="U125" s="124">
        <v>-20532199.001184486</v>
      </c>
      <c r="V125" s="134">
        <v>-20924534.013946</v>
      </c>
      <c r="W125" s="152">
        <v>995326</v>
      </c>
      <c r="X125" s="153" t="s">
        <v>821</v>
      </c>
      <c r="Y125" s="154" t="s">
        <v>821</v>
      </c>
      <c r="Z125" s="147">
        <v>23082458</v>
      </c>
      <c r="AA125" s="124">
        <v>23882919</v>
      </c>
      <c r="AB125" s="125">
        <v>23368877</v>
      </c>
      <c r="AC125" s="147">
        <v>863539.8</v>
      </c>
      <c r="AD125" s="124">
        <v>923473</v>
      </c>
      <c r="AE125" s="134">
        <v>992710</v>
      </c>
      <c r="AF125" s="147"/>
      <c r="AG125" s="124">
        <v>22576.600000000002</v>
      </c>
      <c r="AH125" s="134">
        <v>49675.600000000006</v>
      </c>
      <c r="AI125" s="147">
        <v>0</v>
      </c>
      <c r="AJ125" s="124">
        <v>0</v>
      </c>
      <c r="AK125" s="148">
        <v>0</v>
      </c>
      <c r="AL125" s="147"/>
      <c r="AM125" s="124">
        <v>0</v>
      </c>
      <c r="AN125" s="155">
        <v>0</v>
      </c>
      <c r="AO125" s="147">
        <v>0</v>
      </c>
      <c r="AP125" s="124">
        <v>0</v>
      </c>
      <c r="AQ125" s="125">
        <v>0</v>
      </c>
      <c r="AR125" s="147">
        <v>0</v>
      </c>
      <c r="AS125" s="124">
        <v>19740</v>
      </c>
      <c r="AT125" s="134">
        <v>11270</v>
      </c>
      <c r="AU125" s="147"/>
      <c r="AV125" s="124">
        <v>5878</v>
      </c>
      <c r="AW125" s="134">
        <v>-19178.8</v>
      </c>
      <c r="AX125" s="147"/>
      <c r="AY125" s="124">
        <v>6485.6</v>
      </c>
      <c r="AZ125" s="134">
        <v>21922.800000000003</v>
      </c>
      <c r="BA125" s="147"/>
      <c r="BB125" s="124"/>
      <c r="BC125" s="148">
        <v>61.6</v>
      </c>
      <c r="BD125" s="147"/>
      <c r="BE125" s="124">
        <v>332067.20000000001</v>
      </c>
      <c r="BF125" s="155">
        <v>479306.4</v>
      </c>
      <c r="BG125" s="147"/>
      <c r="BH125" s="124"/>
      <c r="BI125" s="125">
        <v>7014.4000000000005</v>
      </c>
      <c r="BJ125" s="147">
        <v>0</v>
      </c>
      <c r="BK125" s="124">
        <v>0</v>
      </c>
      <c r="BL125" s="134">
        <v>23913.200000000001</v>
      </c>
      <c r="BM125" s="147"/>
      <c r="BN125" s="124">
        <v>0</v>
      </c>
      <c r="BO125" s="155">
        <v>0</v>
      </c>
      <c r="BP125" s="147"/>
      <c r="BQ125" s="124"/>
      <c r="BR125" s="125">
        <v>8483.2000000000007</v>
      </c>
      <c r="BS125" s="156">
        <f t="shared" si="24"/>
        <v>3806133.8115769997</v>
      </c>
      <c r="BT125" s="157">
        <f t="shared" si="25"/>
        <v>4660940.3988155164</v>
      </c>
      <c r="BU125" s="158">
        <f t="shared" si="26"/>
        <v>4019521.386053998</v>
      </c>
      <c r="BV125" s="159">
        <f t="shared" si="15"/>
        <v>1.16415679642929</v>
      </c>
      <c r="BW125" s="160">
        <f t="shared" si="16"/>
        <v>1.3983698228574541</v>
      </c>
      <c r="BX125" s="161">
        <f t="shared" si="17"/>
        <v>1.1833209052587421</v>
      </c>
      <c r="BY125" s="29">
        <f t="shared" si="18"/>
        <v>0</v>
      </c>
      <c r="BZ125" s="59">
        <f t="shared" si="19"/>
        <v>0</v>
      </c>
      <c r="CA125" s="60">
        <f t="shared" si="20"/>
        <v>0</v>
      </c>
      <c r="CB125" s="29">
        <f t="shared" si="27"/>
        <v>0</v>
      </c>
      <c r="CC125" s="59">
        <f t="shared" si="28"/>
        <v>0</v>
      </c>
      <c r="CD125" s="60">
        <f t="shared" si="29"/>
        <v>0</v>
      </c>
      <c r="CE125" s="29">
        <f t="shared" si="21"/>
        <v>268350</v>
      </c>
      <c r="CF125" s="59">
        <f t="shared" si="22"/>
        <v>663908</v>
      </c>
      <c r="CG125" s="60">
        <f t="shared" si="23"/>
        <v>311354</v>
      </c>
      <c r="CJ125" s="121"/>
    </row>
    <row r="126" spans="1:88" x14ac:dyDescent="0.2">
      <c r="A126" s="146" t="s">
        <v>120</v>
      </c>
      <c r="B126" s="47" t="s">
        <v>778</v>
      </c>
      <c r="C126" s="4" t="s">
        <v>119</v>
      </c>
      <c r="D126" s="5" t="s">
        <v>701</v>
      </c>
      <c r="E126" s="4" t="s">
        <v>653</v>
      </c>
      <c r="F126" s="5"/>
      <c r="G126" s="8" t="s">
        <v>802</v>
      </c>
      <c r="H126" s="40"/>
      <c r="I126" s="31">
        <v>0</v>
      </c>
      <c r="J126" s="64">
        <v>0.3</v>
      </c>
      <c r="K126" s="123">
        <v>34659897</v>
      </c>
      <c r="L126" s="124">
        <v>35335089.798701294</v>
      </c>
      <c r="M126" s="125">
        <v>36010282.849460997</v>
      </c>
      <c r="N126" s="147">
        <v>32060404.725000001</v>
      </c>
      <c r="O126" s="133">
        <v>32684958.0637987</v>
      </c>
      <c r="P126" s="148">
        <v>33309511.635751422</v>
      </c>
      <c r="Q126" s="149">
        <v>0</v>
      </c>
      <c r="R126" s="150">
        <v>0</v>
      </c>
      <c r="S126" s="151">
        <v>0</v>
      </c>
      <c r="T126" s="132">
        <v>20153722.552064002</v>
      </c>
      <c r="U126" s="124">
        <v>20546327.536844466</v>
      </c>
      <c r="V126" s="134">
        <v>20938932.521625001</v>
      </c>
      <c r="W126" s="152">
        <v>0</v>
      </c>
      <c r="X126" s="153" t="s">
        <v>821</v>
      </c>
      <c r="Y126" s="154" t="s">
        <v>821</v>
      </c>
      <c r="Z126" s="147">
        <v>14432819</v>
      </c>
      <c r="AA126" s="124">
        <v>13453856</v>
      </c>
      <c r="AB126" s="125">
        <v>15215667</v>
      </c>
      <c r="AC126" s="147">
        <v>409443.89999999997</v>
      </c>
      <c r="AD126" s="124">
        <v>434270.85</v>
      </c>
      <c r="AE126" s="134">
        <v>444900.6</v>
      </c>
      <c r="AF126" s="147"/>
      <c r="AG126" s="124">
        <v>0</v>
      </c>
      <c r="AH126" s="134">
        <v>12379.65</v>
      </c>
      <c r="AI126" s="147">
        <v>0</v>
      </c>
      <c r="AJ126" s="124">
        <v>0</v>
      </c>
      <c r="AK126" s="148">
        <v>0</v>
      </c>
      <c r="AL126" s="147"/>
      <c r="AM126" s="124">
        <v>0</v>
      </c>
      <c r="AN126" s="155">
        <v>0</v>
      </c>
      <c r="AO126" s="147">
        <v>0</v>
      </c>
      <c r="AP126" s="124">
        <v>0</v>
      </c>
      <c r="AQ126" s="125">
        <v>0</v>
      </c>
      <c r="AR126" s="147">
        <v>0</v>
      </c>
      <c r="AS126" s="124">
        <v>0</v>
      </c>
      <c r="AT126" s="134">
        <v>0</v>
      </c>
      <c r="AU126" s="147"/>
      <c r="AV126" s="124">
        <v>0</v>
      </c>
      <c r="AW126" s="134">
        <v>0</v>
      </c>
      <c r="AX126" s="147"/>
      <c r="AY126" s="124">
        <v>2334.6</v>
      </c>
      <c r="AZ126" s="134">
        <v>2461.7999999999997</v>
      </c>
      <c r="BA126" s="147"/>
      <c r="BB126" s="124"/>
      <c r="BC126" s="148">
        <v>0</v>
      </c>
      <c r="BD126" s="147"/>
      <c r="BE126" s="124">
        <v>262420.5</v>
      </c>
      <c r="BF126" s="155">
        <v>414964.5</v>
      </c>
      <c r="BG126" s="147"/>
      <c r="BH126" s="124"/>
      <c r="BI126" s="125">
        <v>20538.899999999998</v>
      </c>
      <c r="BJ126" s="147">
        <v>0</v>
      </c>
      <c r="BK126" s="124">
        <v>0</v>
      </c>
      <c r="BL126" s="134">
        <v>0</v>
      </c>
      <c r="BM126" s="147"/>
      <c r="BN126" s="124">
        <v>0</v>
      </c>
      <c r="BO126" s="155">
        <v>0</v>
      </c>
      <c r="BP126" s="147"/>
      <c r="BQ126" s="124"/>
      <c r="BR126" s="125">
        <v>0</v>
      </c>
      <c r="BS126" s="156">
        <f t="shared" si="24"/>
        <v>34995985.452064</v>
      </c>
      <c r="BT126" s="157">
        <f t="shared" si="25"/>
        <v>34699209.486844465</v>
      </c>
      <c r="BU126" s="158">
        <f t="shared" si="26"/>
        <v>37049844.971625</v>
      </c>
      <c r="BV126" s="159">
        <f t="shared" si="15"/>
        <v>1.0096967527648453</v>
      </c>
      <c r="BW126" s="160">
        <f t="shared" si="16"/>
        <v>0.98200428199052714</v>
      </c>
      <c r="BX126" s="161">
        <f t="shared" si="17"/>
        <v>1.0288684797758971</v>
      </c>
      <c r="BY126" s="29">
        <f t="shared" si="18"/>
        <v>0</v>
      </c>
      <c r="BZ126" s="59">
        <f t="shared" si="19"/>
        <v>0</v>
      </c>
      <c r="CA126" s="60">
        <f t="shared" si="20"/>
        <v>0</v>
      </c>
      <c r="CB126" s="29">
        <f t="shared" si="27"/>
        <v>0</v>
      </c>
      <c r="CC126" s="59">
        <f t="shared" si="28"/>
        <v>0</v>
      </c>
      <c r="CD126" s="60">
        <f t="shared" si="29"/>
        <v>0</v>
      </c>
      <c r="CE126" s="29">
        <f t="shared" si="21"/>
        <v>0</v>
      </c>
      <c r="CF126" s="59">
        <f t="shared" si="22"/>
        <v>0</v>
      </c>
      <c r="CG126" s="60">
        <f t="shared" si="23"/>
        <v>0</v>
      </c>
      <c r="CJ126" s="121"/>
    </row>
    <row r="127" spans="1:88" x14ac:dyDescent="0.2">
      <c r="A127" s="146" t="s">
        <v>122</v>
      </c>
      <c r="B127" s="47" t="s">
        <v>777</v>
      </c>
      <c r="C127" s="4" t="s">
        <v>121</v>
      </c>
      <c r="D127" s="5" t="s">
        <v>705</v>
      </c>
      <c r="E127" s="4" t="s">
        <v>706</v>
      </c>
      <c r="F127" s="5"/>
      <c r="G127" s="8" t="s">
        <v>802</v>
      </c>
      <c r="H127" s="40"/>
      <c r="I127" s="31">
        <v>0</v>
      </c>
      <c r="J127" s="64">
        <v>0.4</v>
      </c>
      <c r="K127" s="123">
        <v>1207339</v>
      </c>
      <c r="L127" s="124">
        <v>1230858.5909090908</v>
      </c>
      <c r="M127" s="125">
        <v>1254378.3900880001</v>
      </c>
      <c r="N127" s="147">
        <v>1116788.575</v>
      </c>
      <c r="O127" s="133">
        <v>1138544.196590909</v>
      </c>
      <c r="P127" s="148">
        <v>1160300.0108314001</v>
      </c>
      <c r="Q127" s="149">
        <v>0.5</v>
      </c>
      <c r="R127" s="150">
        <v>0.5</v>
      </c>
      <c r="S127" s="151">
        <v>0.5</v>
      </c>
      <c r="T127" s="132">
        <v>-10170343.348285001</v>
      </c>
      <c r="U127" s="124">
        <v>-10368466.920004839</v>
      </c>
      <c r="V127" s="134">
        <v>-10566590.491725</v>
      </c>
      <c r="W127" s="152">
        <v>1438654.58</v>
      </c>
      <c r="X127" s="153" t="s">
        <v>821</v>
      </c>
      <c r="Y127" s="154" t="s">
        <v>821</v>
      </c>
      <c r="Z127" s="147">
        <v>10539621</v>
      </c>
      <c r="AA127" s="124">
        <v>11293401</v>
      </c>
      <c r="AB127" s="125">
        <v>10715350</v>
      </c>
      <c r="AC127" s="147">
        <v>198487.04000000001</v>
      </c>
      <c r="AD127" s="124">
        <v>210561.40000000002</v>
      </c>
      <c r="AE127" s="134">
        <v>223965.6</v>
      </c>
      <c r="AF127" s="147"/>
      <c r="AG127" s="124">
        <v>0</v>
      </c>
      <c r="AH127" s="134">
        <v>6805.2000000000007</v>
      </c>
      <c r="AI127" s="147">
        <v>0</v>
      </c>
      <c r="AJ127" s="124">
        <v>0</v>
      </c>
      <c r="AK127" s="148">
        <v>0</v>
      </c>
      <c r="AL127" s="147"/>
      <c r="AM127" s="124">
        <v>0</v>
      </c>
      <c r="AN127" s="155">
        <v>0</v>
      </c>
      <c r="AO127" s="147">
        <v>0</v>
      </c>
      <c r="AP127" s="124">
        <v>0</v>
      </c>
      <c r="AQ127" s="125">
        <v>0</v>
      </c>
      <c r="AR127" s="147">
        <v>0</v>
      </c>
      <c r="AS127" s="124">
        <v>0</v>
      </c>
      <c r="AT127" s="134">
        <v>0</v>
      </c>
      <c r="AU127" s="147"/>
      <c r="AV127" s="124">
        <v>0</v>
      </c>
      <c r="AW127" s="134">
        <v>0</v>
      </c>
      <c r="AX127" s="147"/>
      <c r="AY127" s="124">
        <v>0</v>
      </c>
      <c r="AZ127" s="134">
        <v>0</v>
      </c>
      <c r="BA127" s="147"/>
      <c r="BB127" s="124"/>
      <c r="BC127" s="148">
        <v>0</v>
      </c>
      <c r="BD127" s="147"/>
      <c r="BE127" s="124">
        <v>122780.31200000002</v>
      </c>
      <c r="BF127" s="155">
        <v>180784.80000000002</v>
      </c>
      <c r="BG127" s="147"/>
      <c r="BH127" s="124"/>
      <c r="BI127" s="125">
        <v>6938.8</v>
      </c>
      <c r="BJ127" s="147">
        <v>0</v>
      </c>
      <c r="BK127" s="124">
        <v>0</v>
      </c>
      <c r="BL127" s="134">
        <v>0</v>
      </c>
      <c r="BM127" s="147"/>
      <c r="BN127" s="124">
        <v>0</v>
      </c>
      <c r="BO127" s="155">
        <v>0</v>
      </c>
      <c r="BP127" s="147"/>
      <c r="BQ127" s="124"/>
      <c r="BR127" s="125">
        <v>1800.4</v>
      </c>
      <c r="BS127" s="156">
        <f t="shared" si="24"/>
        <v>567764.69171499833</v>
      </c>
      <c r="BT127" s="157">
        <f t="shared" si="25"/>
        <v>1258275.7919951621</v>
      </c>
      <c r="BU127" s="158">
        <f t="shared" si="26"/>
        <v>569054.30827500112</v>
      </c>
      <c r="BV127" s="159">
        <f t="shared" si="15"/>
        <v>0.47026120394934506</v>
      </c>
      <c r="BW127" s="160">
        <f t="shared" si="16"/>
        <v>1.022274858613792</v>
      </c>
      <c r="BX127" s="161">
        <f t="shared" si="17"/>
        <v>0.45365442578700632</v>
      </c>
      <c r="BY127" s="29">
        <f t="shared" si="18"/>
        <v>549023.88328500162</v>
      </c>
      <c r="BZ127" s="59">
        <f t="shared" si="19"/>
        <v>0</v>
      </c>
      <c r="CA127" s="60">
        <f t="shared" si="20"/>
        <v>591245.70255639893</v>
      </c>
      <c r="CB127" s="29">
        <f t="shared" si="27"/>
        <v>549024</v>
      </c>
      <c r="CC127" s="59">
        <f t="shared" si="28"/>
        <v>0</v>
      </c>
      <c r="CD127" s="60">
        <f t="shared" si="29"/>
        <v>591246</v>
      </c>
      <c r="CE127" s="29">
        <f t="shared" si="21"/>
        <v>0</v>
      </c>
      <c r="CF127" s="59">
        <f t="shared" si="22"/>
        <v>13709</v>
      </c>
      <c r="CG127" s="60">
        <f t="shared" si="23"/>
        <v>0</v>
      </c>
      <c r="CJ127" s="121"/>
    </row>
    <row r="128" spans="1:88" x14ac:dyDescent="0.2">
      <c r="A128" s="146" t="s">
        <v>124</v>
      </c>
      <c r="B128" s="47" t="s">
        <v>780</v>
      </c>
      <c r="C128" s="4" t="s">
        <v>123</v>
      </c>
      <c r="D128" s="5" t="s">
        <v>653</v>
      </c>
      <c r="E128" s="4" t="s">
        <v>742</v>
      </c>
      <c r="F128" s="5"/>
      <c r="G128" s="8" t="s">
        <v>802</v>
      </c>
      <c r="H128" s="40"/>
      <c r="I128" s="31">
        <v>0</v>
      </c>
      <c r="J128" s="64">
        <v>0.49</v>
      </c>
      <c r="K128" s="123">
        <v>24889234</v>
      </c>
      <c r="L128" s="124">
        <v>25374089.207792208</v>
      </c>
      <c r="M128" s="125">
        <v>25858944.146752</v>
      </c>
      <c r="N128" s="147">
        <v>23022541.449999999</v>
      </c>
      <c r="O128" s="133">
        <v>23471032.517207794</v>
      </c>
      <c r="P128" s="148">
        <v>23919523.335745603</v>
      </c>
      <c r="Q128" s="149">
        <v>0</v>
      </c>
      <c r="R128" s="150">
        <v>0</v>
      </c>
      <c r="S128" s="151">
        <v>0</v>
      </c>
      <c r="T128" s="132">
        <v>7168305.8238979951</v>
      </c>
      <c r="U128" s="124">
        <v>7307948.1451427611</v>
      </c>
      <c r="V128" s="134">
        <v>7447590.4663880002</v>
      </c>
      <c r="W128" s="152">
        <v>2923061</v>
      </c>
      <c r="X128" s="153" t="s">
        <v>821</v>
      </c>
      <c r="Y128" s="154" t="s">
        <v>821</v>
      </c>
      <c r="Z128" s="147">
        <v>17071819</v>
      </c>
      <c r="AA128" s="124">
        <v>21168576</v>
      </c>
      <c r="AB128" s="125">
        <v>-5730887</v>
      </c>
      <c r="AC128" s="147">
        <v>445545.97499999998</v>
      </c>
      <c r="AD128" s="124">
        <v>473153.55499999999</v>
      </c>
      <c r="AE128" s="134">
        <v>502946.77999999997</v>
      </c>
      <c r="AF128" s="147"/>
      <c r="AG128" s="124">
        <v>7062.86</v>
      </c>
      <c r="AH128" s="134">
        <v>11279.8</v>
      </c>
      <c r="AI128" s="147">
        <v>0</v>
      </c>
      <c r="AJ128" s="124">
        <v>0</v>
      </c>
      <c r="AK128" s="148">
        <v>0</v>
      </c>
      <c r="AL128" s="147"/>
      <c r="AM128" s="124">
        <v>0</v>
      </c>
      <c r="AN128" s="155">
        <v>0</v>
      </c>
      <c r="AO128" s="147">
        <v>0</v>
      </c>
      <c r="AP128" s="124">
        <v>0</v>
      </c>
      <c r="AQ128" s="125">
        <v>0</v>
      </c>
      <c r="AR128" s="147">
        <v>0</v>
      </c>
      <c r="AS128" s="124">
        <v>0</v>
      </c>
      <c r="AT128" s="134">
        <v>0</v>
      </c>
      <c r="AU128" s="147"/>
      <c r="AV128" s="124">
        <v>0</v>
      </c>
      <c r="AW128" s="134">
        <v>0</v>
      </c>
      <c r="AX128" s="147"/>
      <c r="AY128" s="124">
        <v>0</v>
      </c>
      <c r="AZ128" s="134">
        <v>0</v>
      </c>
      <c r="BA128" s="147"/>
      <c r="BB128" s="124"/>
      <c r="BC128" s="148">
        <v>0</v>
      </c>
      <c r="BD128" s="147"/>
      <c r="BE128" s="124">
        <v>125529.67</v>
      </c>
      <c r="BF128" s="155">
        <v>208524.4</v>
      </c>
      <c r="BG128" s="147"/>
      <c r="BH128" s="124"/>
      <c r="BI128" s="125">
        <v>14912.66</v>
      </c>
      <c r="BJ128" s="147">
        <v>0</v>
      </c>
      <c r="BK128" s="124">
        <v>0</v>
      </c>
      <c r="BL128" s="134">
        <v>0</v>
      </c>
      <c r="BM128" s="147"/>
      <c r="BN128" s="124">
        <v>0</v>
      </c>
      <c r="BO128" s="155">
        <v>0</v>
      </c>
      <c r="BP128" s="147"/>
      <c r="BQ128" s="124"/>
      <c r="BR128" s="125">
        <v>7132.44</v>
      </c>
      <c r="BS128" s="156">
        <f t="shared" si="24"/>
        <v>24685670.798897997</v>
      </c>
      <c r="BT128" s="157">
        <f t="shared" si="25"/>
        <v>29082270.230142761</v>
      </c>
      <c r="BU128" s="158">
        <f t="shared" si="26"/>
        <v>2461499.5463880012</v>
      </c>
      <c r="BV128" s="159">
        <f t="shared" si="15"/>
        <v>0.99182123479163709</v>
      </c>
      <c r="BW128" s="160">
        <f t="shared" si="16"/>
        <v>1.1461404581651662</v>
      </c>
      <c r="BX128" s="161">
        <f t="shared" si="17"/>
        <v>9.5189483855905102E-2</v>
      </c>
      <c r="BY128" s="29">
        <f t="shared" si="18"/>
        <v>0</v>
      </c>
      <c r="BZ128" s="59">
        <f t="shared" si="19"/>
        <v>0</v>
      </c>
      <c r="CA128" s="60">
        <f t="shared" si="20"/>
        <v>21458023.789357603</v>
      </c>
      <c r="CB128" s="29">
        <f t="shared" si="27"/>
        <v>0</v>
      </c>
      <c r="CC128" s="59">
        <f t="shared" si="28"/>
        <v>0</v>
      </c>
      <c r="CD128" s="60">
        <f t="shared" si="29"/>
        <v>21458024</v>
      </c>
      <c r="CE128" s="29">
        <f t="shared" si="21"/>
        <v>0</v>
      </c>
      <c r="CF128" s="59">
        <f t="shared" si="22"/>
        <v>0</v>
      </c>
      <c r="CG128" s="60">
        <f t="shared" si="23"/>
        <v>0</v>
      </c>
      <c r="CJ128" s="121"/>
    </row>
    <row r="129" spans="1:88" x14ac:dyDescent="0.2">
      <c r="A129" s="146" t="s">
        <v>126</v>
      </c>
      <c r="B129" s="47" t="s">
        <v>777</v>
      </c>
      <c r="C129" s="4" t="s">
        <v>125</v>
      </c>
      <c r="D129" s="5" t="s">
        <v>739</v>
      </c>
      <c r="E129" s="4" t="s">
        <v>719</v>
      </c>
      <c r="F129" s="5"/>
      <c r="G129" s="8" t="s">
        <v>802</v>
      </c>
      <c r="H129" s="38" t="s">
        <v>832</v>
      </c>
      <c r="I129" s="31">
        <v>0</v>
      </c>
      <c r="J129" s="64">
        <v>0.4</v>
      </c>
      <c r="K129" s="123">
        <v>3336670</v>
      </c>
      <c r="L129" s="124">
        <v>3401670.0649350644</v>
      </c>
      <c r="M129" s="125">
        <v>3466669.8338250001</v>
      </c>
      <c r="N129" s="147">
        <v>3086419.75</v>
      </c>
      <c r="O129" s="133">
        <v>3146544.8100649347</v>
      </c>
      <c r="P129" s="148">
        <v>3206669.596288125</v>
      </c>
      <c r="Q129" s="149">
        <v>0.5</v>
      </c>
      <c r="R129" s="150">
        <v>0.5</v>
      </c>
      <c r="S129" s="151">
        <v>0.5</v>
      </c>
      <c r="T129" s="132">
        <v>-5126490.4255260006</v>
      </c>
      <c r="U129" s="124">
        <v>-5226357.1221271567</v>
      </c>
      <c r="V129" s="134">
        <v>-5326223.8187279999</v>
      </c>
      <c r="W129" s="152">
        <v>1285188</v>
      </c>
      <c r="X129" s="153" t="s">
        <v>821</v>
      </c>
      <c r="Y129" s="154" t="s">
        <v>821</v>
      </c>
      <c r="Z129" s="147">
        <v>7920440</v>
      </c>
      <c r="AA129" s="124">
        <v>7776808</v>
      </c>
      <c r="AB129" s="125">
        <v>7980525</v>
      </c>
      <c r="AC129" s="147">
        <v>441699.60000000003</v>
      </c>
      <c r="AD129" s="124">
        <v>470019</v>
      </c>
      <c r="AE129" s="134">
        <v>507667.60000000003</v>
      </c>
      <c r="AF129" s="147"/>
      <c r="AG129" s="124">
        <v>6053.6</v>
      </c>
      <c r="AH129" s="134">
        <v>9858.4000000000015</v>
      </c>
      <c r="AI129" s="147">
        <v>0</v>
      </c>
      <c r="AJ129" s="124">
        <v>0</v>
      </c>
      <c r="AK129" s="148">
        <v>0</v>
      </c>
      <c r="AL129" s="147"/>
      <c r="AM129" s="124">
        <v>0</v>
      </c>
      <c r="AN129" s="155">
        <v>0</v>
      </c>
      <c r="AO129" s="147">
        <v>0</v>
      </c>
      <c r="AP129" s="124">
        <v>0</v>
      </c>
      <c r="AQ129" s="125">
        <v>0</v>
      </c>
      <c r="AR129" s="147">
        <v>0</v>
      </c>
      <c r="AS129" s="124">
        <v>0</v>
      </c>
      <c r="AT129" s="134">
        <v>3595.2000000000003</v>
      </c>
      <c r="AU129" s="147"/>
      <c r="AV129" s="124">
        <v>0</v>
      </c>
      <c r="AW129" s="134">
        <v>0</v>
      </c>
      <c r="AX129" s="147"/>
      <c r="AY129" s="124">
        <v>0</v>
      </c>
      <c r="AZ129" s="134">
        <v>793.6</v>
      </c>
      <c r="BA129" s="147"/>
      <c r="BB129" s="124"/>
      <c r="BC129" s="148">
        <v>584.80000000000007</v>
      </c>
      <c r="BD129" s="147"/>
      <c r="BE129" s="124">
        <v>138294.39999999999</v>
      </c>
      <c r="BF129" s="155">
        <v>203188</v>
      </c>
      <c r="BG129" s="147"/>
      <c r="BH129" s="124"/>
      <c r="BI129" s="125">
        <v>7210.8</v>
      </c>
      <c r="BJ129" s="147">
        <v>0</v>
      </c>
      <c r="BK129" s="124">
        <v>0</v>
      </c>
      <c r="BL129" s="134">
        <v>0</v>
      </c>
      <c r="BM129" s="147"/>
      <c r="BN129" s="124">
        <v>0</v>
      </c>
      <c r="BO129" s="155">
        <v>0</v>
      </c>
      <c r="BP129" s="147"/>
      <c r="BQ129" s="124"/>
      <c r="BR129" s="125">
        <v>6229.2000000000007</v>
      </c>
      <c r="BS129" s="156">
        <f t="shared" si="24"/>
        <v>3235649.1744739991</v>
      </c>
      <c r="BT129" s="157">
        <f t="shared" si="25"/>
        <v>3164817.8778728433</v>
      </c>
      <c r="BU129" s="158">
        <f t="shared" si="26"/>
        <v>3393428.7812719997</v>
      </c>
      <c r="BV129" s="159">
        <f t="shared" si="15"/>
        <v>0.96972405855958155</v>
      </c>
      <c r="BW129" s="160">
        <f t="shared" si="16"/>
        <v>0.93037179310723583</v>
      </c>
      <c r="BX129" s="161">
        <f t="shared" si="17"/>
        <v>0.97887279260390692</v>
      </c>
      <c r="BY129" s="29">
        <f t="shared" si="18"/>
        <v>0</v>
      </c>
      <c r="BZ129" s="59">
        <f t="shared" si="19"/>
        <v>0</v>
      </c>
      <c r="CA129" s="60">
        <f t="shared" si="20"/>
        <v>0</v>
      </c>
      <c r="CB129" s="29">
        <f t="shared" si="27"/>
        <v>0</v>
      </c>
      <c r="CC129" s="59">
        <f t="shared" si="28"/>
        <v>0</v>
      </c>
      <c r="CD129" s="60">
        <f t="shared" si="29"/>
        <v>0</v>
      </c>
      <c r="CE129" s="29">
        <f t="shared" si="21"/>
        <v>0</v>
      </c>
      <c r="CF129" s="59">
        <f t="shared" si="22"/>
        <v>0</v>
      </c>
      <c r="CG129" s="60">
        <f t="shared" si="23"/>
        <v>0</v>
      </c>
      <c r="CJ129" s="121"/>
    </row>
    <row r="130" spans="1:88" x14ac:dyDescent="0.2">
      <c r="A130" s="146" t="s">
        <v>128</v>
      </c>
      <c r="B130" s="47" t="s">
        <v>777</v>
      </c>
      <c r="C130" s="4" t="s">
        <v>127</v>
      </c>
      <c r="D130" s="5" t="s">
        <v>705</v>
      </c>
      <c r="E130" s="4" t="s">
        <v>706</v>
      </c>
      <c r="F130" s="5"/>
      <c r="G130" s="8" t="s">
        <v>802</v>
      </c>
      <c r="H130" s="40"/>
      <c r="I130" s="31">
        <v>0</v>
      </c>
      <c r="J130" s="64">
        <v>0.4</v>
      </c>
      <c r="K130" s="123">
        <v>2924607</v>
      </c>
      <c r="L130" s="124">
        <v>2981579.8636363633</v>
      </c>
      <c r="M130" s="125">
        <v>3038552.62078</v>
      </c>
      <c r="N130" s="147">
        <v>2705261.4750000001</v>
      </c>
      <c r="O130" s="133">
        <v>2757961.3738636361</v>
      </c>
      <c r="P130" s="148">
        <v>2810661.1742215003</v>
      </c>
      <c r="Q130" s="149">
        <v>0.5</v>
      </c>
      <c r="R130" s="150">
        <v>0.5</v>
      </c>
      <c r="S130" s="151">
        <v>0.5</v>
      </c>
      <c r="T130" s="132">
        <v>-9396551.6757059991</v>
      </c>
      <c r="U130" s="124">
        <v>-9579601.3836742956</v>
      </c>
      <c r="V130" s="134">
        <v>-9762651.091643</v>
      </c>
      <c r="W130" s="152">
        <v>661461</v>
      </c>
      <c r="X130" s="153" t="s">
        <v>821</v>
      </c>
      <c r="Y130" s="154" t="s">
        <v>821</v>
      </c>
      <c r="Z130" s="147">
        <v>12216326</v>
      </c>
      <c r="AA130" s="124">
        <v>13287374</v>
      </c>
      <c r="AB130" s="125">
        <v>13120040</v>
      </c>
      <c r="AC130" s="147">
        <v>380732.2</v>
      </c>
      <c r="AD130" s="124">
        <v>404757.60000000003</v>
      </c>
      <c r="AE130" s="134">
        <v>422108.80000000005</v>
      </c>
      <c r="AF130" s="147"/>
      <c r="AG130" s="124">
        <v>4670.8</v>
      </c>
      <c r="AH130" s="134">
        <v>5680</v>
      </c>
      <c r="AI130" s="147">
        <v>0</v>
      </c>
      <c r="AJ130" s="124">
        <v>0</v>
      </c>
      <c r="AK130" s="148">
        <v>0</v>
      </c>
      <c r="AL130" s="147"/>
      <c r="AM130" s="124">
        <v>0</v>
      </c>
      <c r="AN130" s="155">
        <v>0</v>
      </c>
      <c r="AO130" s="147">
        <v>0</v>
      </c>
      <c r="AP130" s="124">
        <v>0</v>
      </c>
      <c r="AQ130" s="125">
        <v>0</v>
      </c>
      <c r="AR130" s="147">
        <v>0</v>
      </c>
      <c r="AS130" s="124">
        <v>0</v>
      </c>
      <c r="AT130" s="134">
        <v>0</v>
      </c>
      <c r="AU130" s="147"/>
      <c r="AV130" s="124">
        <v>0</v>
      </c>
      <c r="AW130" s="134">
        <v>0</v>
      </c>
      <c r="AX130" s="147"/>
      <c r="AY130" s="124">
        <v>1945.2</v>
      </c>
      <c r="AZ130" s="134">
        <v>847.6</v>
      </c>
      <c r="BA130" s="147"/>
      <c r="BB130" s="124"/>
      <c r="BC130" s="148">
        <v>0</v>
      </c>
      <c r="BD130" s="147"/>
      <c r="BE130" s="124">
        <v>161289.60000000001</v>
      </c>
      <c r="BF130" s="155">
        <v>221903.2</v>
      </c>
      <c r="BG130" s="147"/>
      <c r="BH130" s="124"/>
      <c r="BI130" s="125">
        <v>7842.8</v>
      </c>
      <c r="BJ130" s="147">
        <v>0</v>
      </c>
      <c r="BK130" s="124">
        <v>32.4</v>
      </c>
      <c r="BL130" s="134">
        <v>0</v>
      </c>
      <c r="BM130" s="147"/>
      <c r="BN130" s="124">
        <v>16510</v>
      </c>
      <c r="BO130" s="155">
        <v>0</v>
      </c>
      <c r="BP130" s="147"/>
      <c r="BQ130" s="124"/>
      <c r="BR130" s="125">
        <v>5054</v>
      </c>
      <c r="BS130" s="156">
        <f t="shared" si="24"/>
        <v>3200506.5242940001</v>
      </c>
      <c r="BT130" s="157">
        <f t="shared" si="25"/>
        <v>4296978.216325704</v>
      </c>
      <c r="BU130" s="158">
        <f t="shared" si="26"/>
        <v>4020825.3083570004</v>
      </c>
      <c r="BV130" s="159">
        <f t="shared" si="15"/>
        <v>1.0943372987529607</v>
      </c>
      <c r="BW130" s="160">
        <f t="shared" si="16"/>
        <v>1.4411749518206995</v>
      </c>
      <c r="BX130" s="161">
        <f t="shared" si="17"/>
        <v>1.3232699282084013</v>
      </c>
      <c r="BY130" s="29">
        <f t="shared" si="18"/>
        <v>0</v>
      </c>
      <c r="BZ130" s="59">
        <f t="shared" si="19"/>
        <v>0</v>
      </c>
      <c r="CA130" s="60">
        <f t="shared" si="20"/>
        <v>0</v>
      </c>
      <c r="CB130" s="29">
        <f t="shared" si="27"/>
        <v>0</v>
      </c>
      <c r="CC130" s="59">
        <f t="shared" si="28"/>
        <v>0</v>
      </c>
      <c r="CD130" s="60">
        <f t="shared" si="29"/>
        <v>0</v>
      </c>
      <c r="CE130" s="29">
        <f t="shared" si="21"/>
        <v>137950</v>
      </c>
      <c r="CF130" s="59">
        <f t="shared" si="22"/>
        <v>657699</v>
      </c>
      <c r="CG130" s="60">
        <f t="shared" si="23"/>
        <v>491136</v>
      </c>
      <c r="CJ130" s="121"/>
    </row>
    <row r="131" spans="1:88" x14ac:dyDescent="0.2">
      <c r="A131" s="146" t="s">
        <v>130</v>
      </c>
      <c r="B131" s="47" t="s">
        <v>778</v>
      </c>
      <c r="C131" s="4" t="s">
        <v>129</v>
      </c>
      <c r="D131" s="5" t="s">
        <v>701</v>
      </c>
      <c r="E131" s="4" t="s">
        <v>653</v>
      </c>
      <c r="F131" s="5"/>
      <c r="G131" s="36" t="s">
        <v>796</v>
      </c>
      <c r="H131" s="38" t="s">
        <v>796</v>
      </c>
      <c r="I131" s="31">
        <v>0</v>
      </c>
      <c r="J131" s="64">
        <v>0.3</v>
      </c>
      <c r="K131" s="123">
        <v>30189045</v>
      </c>
      <c r="L131" s="124">
        <v>30777143.279220778</v>
      </c>
      <c r="M131" s="125">
        <v>31365241.472929999</v>
      </c>
      <c r="N131" s="147">
        <v>27924866.625</v>
      </c>
      <c r="O131" s="133">
        <v>28468857.533279222</v>
      </c>
      <c r="P131" s="148">
        <v>29012848.362460252</v>
      </c>
      <c r="Q131" s="149">
        <v>0</v>
      </c>
      <c r="R131" s="150">
        <v>0</v>
      </c>
      <c r="S131" s="151">
        <v>0</v>
      </c>
      <c r="T131" s="132">
        <v>9032068.9570310004</v>
      </c>
      <c r="U131" s="124">
        <v>9208018.3522978388</v>
      </c>
      <c r="V131" s="134">
        <v>9383967.7475649994</v>
      </c>
      <c r="W131" s="152">
        <v>4627184.07</v>
      </c>
      <c r="X131" s="153" t="s">
        <v>821</v>
      </c>
      <c r="Y131" s="154" t="s">
        <v>821</v>
      </c>
      <c r="Z131" s="147">
        <v>19489670</v>
      </c>
      <c r="AA131" s="124">
        <v>21885647</v>
      </c>
      <c r="AB131" s="125">
        <v>20087344</v>
      </c>
      <c r="AC131" s="147">
        <v>470764.53450000001</v>
      </c>
      <c r="AD131" s="124">
        <v>515502</v>
      </c>
      <c r="AE131" s="134">
        <v>551786.69999999995</v>
      </c>
      <c r="AF131" s="147"/>
      <c r="AG131" s="124">
        <v>0</v>
      </c>
      <c r="AH131" s="134">
        <v>0</v>
      </c>
      <c r="AI131" s="147">
        <v>0</v>
      </c>
      <c r="AJ131" s="124">
        <v>0</v>
      </c>
      <c r="AK131" s="148">
        <v>0</v>
      </c>
      <c r="AL131" s="147"/>
      <c r="AM131" s="124">
        <v>0</v>
      </c>
      <c r="AN131" s="155">
        <v>0</v>
      </c>
      <c r="AO131" s="147">
        <v>0</v>
      </c>
      <c r="AP131" s="124">
        <v>0</v>
      </c>
      <c r="AQ131" s="125">
        <v>0</v>
      </c>
      <c r="AR131" s="147">
        <v>0</v>
      </c>
      <c r="AS131" s="124">
        <v>0</v>
      </c>
      <c r="AT131" s="134">
        <v>5213.3999999999996</v>
      </c>
      <c r="AU131" s="147"/>
      <c r="AV131" s="124">
        <v>0</v>
      </c>
      <c r="AW131" s="134">
        <v>393</v>
      </c>
      <c r="AX131" s="147"/>
      <c r="AY131" s="124">
        <v>3267.9</v>
      </c>
      <c r="AZ131" s="134">
        <v>2997.6</v>
      </c>
      <c r="BA131" s="147"/>
      <c r="BB131" s="124"/>
      <c r="BC131" s="148">
        <v>0</v>
      </c>
      <c r="BD131" s="147"/>
      <c r="BE131" s="124">
        <v>273123.3</v>
      </c>
      <c r="BF131" s="155">
        <v>459429.89999999997</v>
      </c>
      <c r="BG131" s="147"/>
      <c r="BH131" s="124"/>
      <c r="BI131" s="125">
        <v>47996.1</v>
      </c>
      <c r="BJ131" s="147">
        <v>0</v>
      </c>
      <c r="BK131" s="124">
        <v>0</v>
      </c>
      <c r="BL131" s="134">
        <v>0</v>
      </c>
      <c r="BM131" s="147"/>
      <c r="BN131" s="124">
        <v>0</v>
      </c>
      <c r="BO131" s="155">
        <v>0</v>
      </c>
      <c r="BP131" s="147"/>
      <c r="BQ131" s="124"/>
      <c r="BR131" s="125">
        <v>3867.2999999999997</v>
      </c>
      <c r="BS131" s="156">
        <f t="shared" si="24"/>
        <v>28992503.491531</v>
      </c>
      <c r="BT131" s="157">
        <f t="shared" si="25"/>
        <v>31885558.552297838</v>
      </c>
      <c r="BU131" s="158">
        <f t="shared" si="26"/>
        <v>30542995.747565001</v>
      </c>
      <c r="BV131" s="159">
        <f t="shared" si="15"/>
        <v>0.9603650427342435</v>
      </c>
      <c r="BW131" s="160">
        <f t="shared" si="16"/>
        <v>1.0360142350776722</v>
      </c>
      <c r="BX131" s="161">
        <f t="shared" si="17"/>
        <v>0.97378481125118566</v>
      </c>
      <c r="BY131" s="29">
        <f t="shared" si="18"/>
        <v>0</v>
      </c>
      <c r="BZ131" s="59">
        <f t="shared" si="19"/>
        <v>0</v>
      </c>
      <c r="CA131" s="60">
        <f t="shared" si="20"/>
        <v>0</v>
      </c>
      <c r="CB131" s="29">
        <f t="shared" si="27"/>
        <v>0</v>
      </c>
      <c r="CC131" s="59">
        <f t="shared" si="28"/>
        <v>0</v>
      </c>
      <c r="CD131" s="60">
        <f t="shared" si="29"/>
        <v>0</v>
      </c>
      <c r="CE131" s="29">
        <f t="shared" si="21"/>
        <v>0</v>
      </c>
      <c r="CF131" s="59">
        <f t="shared" si="22"/>
        <v>0</v>
      </c>
      <c r="CG131" s="60">
        <f t="shared" si="23"/>
        <v>0</v>
      </c>
      <c r="CJ131" s="121"/>
    </row>
    <row r="132" spans="1:88" x14ac:dyDescent="0.2">
      <c r="A132" s="146" t="s">
        <v>132</v>
      </c>
      <c r="B132" s="47" t="s">
        <v>780</v>
      </c>
      <c r="C132" s="4" t="s">
        <v>131</v>
      </c>
      <c r="D132" s="5" t="s">
        <v>653</v>
      </c>
      <c r="E132" s="4" t="s">
        <v>721</v>
      </c>
      <c r="F132" s="5"/>
      <c r="G132" s="8" t="s">
        <v>802</v>
      </c>
      <c r="H132" s="40"/>
      <c r="I132" s="31">
        <v>0</v>
      </c>
      <c r="J132" s="64">
        <v>0.49</v>
      </c>
      <c r="K132" s="123">
        <v>28514537</v>
      </c>
      <c r="L132" s="124">
        <v>29070014.993506495</v>
      </c>
      <c r="M132" s="125">
        <v>29625493.435493998</v>
      </c>
      <c r="N132" s="147">
        <v>26375946.725000001</v>
      </c>
      <c r="O132" s="133">
        <v>26889763.86899351</v>
      </c>
      <c r="P132" s="148">
        <v>27403581.427831952</v>
      </c>
      <c r="Q132" s="149">
        <v>0</v>
      </c>
      <c r="R132" s="150">
        <v>0</v>
      </c>
      <c r="S132" s="151">
        <v>0</v>
      </c>
      <c r="T132" s="132">
        <v>6558617.6136370003</v>
      </c>
      <c r="U132" s="124">
        <v>6686382.8918247344</v>
      </c>
      <c r="V132" s="134">
        <v>6814148.170012</v>
      </c>
      <c r="W132" s="152">
        <v>1603195</v>
      </c>
      <c r="X132" s="153" t="s">
        <v>817</v>
      </c>
      <c r="Y132" s="154" t="s">
        <v>821</v>
      </c>
      <c r="Z132" s="147">
        <v>20518790</v>
      </c>
      <c r="AA132" s="124">
        <v>20517746</v>
      </c>
      <c r="AB132" s="125">
        <v>23025637</v>
      </c>
      <c r="AC132" s="147">
        <v>1209448.7279000001</v>
      </c>
      <c r="AD132" s="124">
        <v>1277451.56</v>
      </c>
      <c r="AE132" s="134">
        <v>1362800.74</v>
      </c>
      <c r="AF132" s="147"/>
      <c r="AG132" s="124">
        <v>18162.829999999998</v>
      </c>
      <c r="AH132" s="134">
        <v>42871.324999999997</v>
      </c>
      <c r="AI132" s="147">
        <v>0</v>
      </c>
      <c r="AJ132" s="124">
        <v>0</v>
      </c>
      <c r="AK132" s="148">
        <v>0</v>
      </c>
      <c r="AL132" s="147"/>
      <c r="AM132" s="124">
        <v>0</v>
      </c>
      <c r="AN132" s="155">
        <v>0</v>
      </c>
      <c r="AO132" s="147">
        <v>0</v>
      </c>
      <c r="AP132" s="124">
        <v>0</v>
      </c>
      <c r="AQ132" s="125">
        <v>0</v>
      </c>
      <c r="AR132" s="147">
        <v>0</v>
      </c>
      <c r="AS132" s="124">
        <v>0</v>
      </c>
      <c r="AT132" s="134">
        <v>6701.24</v>
      </c>
      <c r="AU132" s="147"/>
      <c r="AV132" s="124">
        <v>0</v>
      </c>
      <c r="AW132" s="134">
        <v>1682.17</v>
      </c>
      <c r="AX132" s="147"/>
      <c r="AY132" s="124">
        <v>0</v>
      </c>
      <c r="AZ132" s="134">
        <v>9504.5300000000007</v>
      </c>
      <c r="BA132" s="147"/>
      <c r="BB132" s="124"/>
      <c r="BC132" s="148">
        <v>0</v>
      </c>
      <c r="BD132" s="147"/>
      <c r="BE132" s="124">
        <v>438638.69</v>
      </c>
      <c r="BF132" s="155">
        <v>605086.79</v>
      </c>
      <c r="BG132" s="147"/>
      <c r="BH132" s="124"/>
      <c r="BI132" s="125">
        <v>6648.32</v>
      </c>
      <c r="BJ132" s="147">
        <v>0</v>
      </c>
      <c r="BK132" s="124">
        <v>3151.68</v>
      </c>
      <c r="BL132" s="134">
        <v>0</v>
      </c>
      <c r="BM132" s="147"/>
      <c r="BN132" s="124">
        <v>10018.049999999999</v>
      </c>
      <c r="BO132" s="155">
        <v>0</v>
      </c>
      <c r="BP132" s="147"/>
      <c r="BQ132" s="124"/>
      <c r="BR132" s="125">
        <v>19375.579999999998</v>
      </c>
      <c r="BS132" s="156">
        <f t="shared" si="24"/>
        <v>28915308.781537</v>
      </c>
      <c r="BT132" s="157">
        <f t="shared" si="25"/>
        <v>28794438.591824733</v>
      </c>
      <c r="BU132" s="158">
        <f t="shared" si="26"/>
        <v>31737342.755011998</v>
      </c>
      <c r="BV132" s="159">
        <f t="shared" si="15"/>
        <v>1.0140549987375562</v>
      </c>
      <c r="BW132" s="160">
        <f t="shared" si="16"/>
        <v>0.99052025250955944</v>
      </c>
      <c r="BX132" s="161">
        <f t="shared" si="17"/>
        <v>1.0712848656551932</v>
      </c>
      <c r="BY132" s="29">
        <f t="shared" si="18"/>
        <v>0</v>
      </c>
      <c r="BZ132" s="59">
        <f t="shared" si="19"/>
        <v>0</v>
      </c>
      <c r="CA132" s="60">
        <f t="shared" si="20"/>
        <v>0</v>
      </c>
      <c r="CB132" s="29">
        <f t="shared" si="27"/>
        <v>0</v>
      </c>
      <c r="CC132" s="59">
        <f t="shared" si="28"/>
        <v>0</v>
      </c>
      <c r="CD132" s="60">
        <f t="shared" si="29"/>
        <v>0</v>
      </c>
      <c r="CE132" s="29">
        <f t="shared" si="21"/>
        <v>0</v>
      </c>
      <c r="CF132" s="59">
        <f t="shared" si="22"/>
        <v>0</v>
      </c>
      <c r="CG132" s="60">
        <f t="shared" si="23"/>
        <v>0</v>
      </c>
      <c r="CJ132" s="121"/>
    </row>
    <row r="133" spans="1:88" x14ac:dyDescent="0.2">
      <c r="A133" s="146" t="s">
        <v>134</v>
      </c>
      <c r="B133" s="47" t="s">
        <v>777</v>
      </c>
      <c r="C133" s="4" t="s">
        <v>133</v>
      </c>
      <c r="D133" s="5" t="s">
        <v>722</v>
      </c>
      <c r="E133" s="4" t="s">
        <v>653</v>
      </c>
      <c r="F133" s="5"/>
      <c r="G133" s="8" t="s">
        <v>802</v>
      </c>
      <c r="H133" s="40"/>
      <c r="I133" s="31">
        <v>0</v>
      </c>
      <c r="J133" s="64">
        <v>0.4</v>
      </c>
      <c r="K133" s="123">
        <v>2378568</v>
      </c>
      <c r="L133" s="124">
        <v>2424903.74025974</v>
      </c>
      <c r="M133" s="125">
        <v>2471239.4319020002</v>
      </c>
      <c r="N133" s="147">
        <v>2200175.4</v>
      </c>
      <c r="O133" s="133">
        <v>2243035.9597402597</v>
      </c>
      <c r="P133" s="148">
        <v>2285896.4745093505</v>
      </c>
      <c r="Q133" s="149">
        <v>0.5</v>
      </c>
      <c r="R133" s="150">
        <v>0.5</v>
      </c>
      <c r="S133" s="151">
        <v>0.5</v>
      </c>
      <c r="T133" s="132">
        <v>-14525396.910048001</v>
      </c>
      <c r="U133" s="124">
        <v>-14808359.187516468</v>
      </c>
      <c r="V133" s="134">
        <v>-15091321.464985</v>
      </c>
      <c r="W133" s="152">
        <v>4210624.4000000004</v>
      </c>
      <c r="X133" s="153" t="s">
        <v>821</v>
      </c>
      <c r="Y133" s="154" t="s">
        <v>821</v>
      </c>
      <c r="Z133" s="147">
        <v>15125632</v>
      </c>
      <c r="AA133" s="124">
        <v>19175670</v>
      </c>
      <c r="AB133" s="125">
        <v>17515181</v>
      </c>
      <c r="AC133" s="147">
        <v>291971.66600000003</v>
      </c>
      <c r="AD133" s="124">
        <v>320819</v>
      </c>
      <c r="AE133" s="134">
        <v>324951.60000000003</v>
      </c>
      <c r="AF133" s="147"/>
      <c r="AG133" s="124">
        <v>8279.4</v>
      </c>
      <c r="AH133" s="134">
        <v>0</v>
      </c>
      <c r="AI133" s="147">
        <v>0</v>
      </c>
      <c r="AJ133" s="124">
        <v>0</v>
      </c>
      <c r="AK133" s="148">
        <v>0</v>
      </c>
      <c r="AL133" s="147"/>
      <c r="AM133" s="124">
        <v>0</v>
      </c>
      <c r="AN133" s="155">
        <v>0</v>
      </c>
      <c r="AO133" s="147">
        <v>0</v>
      </c>
      <c r="AP133" s="124">
        <v>0</v>
      </c>
      <c r="AQ133" s="125">
        <v>0</v>
      </c>
      <c r="AR133" s="147">
        <v>0</v>
      </c>
      <c r="AS133" s="124">
        <v>42700.800000000003</v>
      </c>
      <c r="AT133" s="134">
        <v>25216.400000000001</v>
      </c>
      <c r="AU133" s="147"/>
      <c r="AV133" s="124">
        <v>0</v>
      </c>
      <c r="AW133" s="134">
        <v>0</v>
      </c>
      <c r="AX133" s="147"/>
      <c r="AY133" s="124">
        <v>6210.4000000000005</v>
      </c>
      <c r="AZ133" s="134">
        <v>15806.800000000001</v>
      </c>
      <c r="BA133" s="147"/>
      <c r="BB133" s="124"/>
      <c r="BC133" s="148">
        <v>1125.2</v>
      </c>
      <c r="BD133" s="147"/>
      <c r="BE133" s="124">
        <v>223894.40000000002</v>
      </c>
      <c r="BF133" s="155">
        <v>301015.60000000003</v>
      </c>
      <c r="BG133" s="147"/>
      <c r="BH133" s="124"/>
      <c r="BI133" s="125">
        <v>1902.4</v>
      </c>
      <c r="BJ133" s="147">
        <v>0</v>
      </c>
      <c r="BK133" s="124">
        <v>0</v>
      </c>
      <c r="BL133" s="134">
        <v>0</v>
      </c>
      <c r="BM133" s="147"/>
      <c r="BN133" s="124">
        <v>0</v>
      </c>
      <c r="BO133" s="155">
        <v>0</v>
      </c>
      <c r="BP133" s="147"/>
      <c r="BQ133" s="124"/>
      <c r="BR133" s="125">
        <v>2183.6</v>
      </c>
      <c r="BS133" s="156">
        <f t="shared" si="24"/>
        <v>892206.75595199876</v>
      </c>
      <c r="BT133" s="157">
        <f t="shared" si="25"/>
        <v>4969214.8124835286</v>
      </c>
      <c r="BU133" s="158">
        <f t="shared" si="26"/>
        <v>3096061.1350150015</v>
      </c>
      <c r="BV133" s="159">
        <f t="shared" si="15"/>
        <v>0.37510248012753838</v>
      </c>
      <c r="BW133" s="160">
        <f t="shared" si="16"/>
        <v>2.0492420915443259</v>
      </c>
      <c r="BX133" s="161">
        <f t="shared" si="17"/>
        <v>1.252837379918345</v>
      </c>
      <c r="BY133" s="29">
        <f t="shared" si="18"/>
        <v>1307968.6440480012</v>
      </c>
      <c r="BZ133" s="59">
        <f t="shared" si="19"/>
        <v>0</v>
      </c>
      <c r="CA133" s="60">
        <f t="shared" si="20"/>
        <v>0</v>
      </c>
      <c r="CB133" s="29">
        <f t="shared" si="27"/>
        <v>1307969</v>
      </c>
      <c r="CC133" s="59">
        <f t="shared" si="28"/>
        <v>0</v>
      </c>
      <c r="CD133" s="60">
        <f t="shared" si="29"/>
        <v>0</v>
      </c>
      <c r="CE133" s="29">
        <f t="shared" si="21"/>
        <v>0</v>
      </c>
      <c r="CF133" s="59">
        <f t="shared" si="22"/>
        <v>1272156</v>
      </c>
      <c r="CG133" s="60">
        <f t="shared" si="23"/>
        <v>312411</v>
      </c>
      <c r="CJ133" s="121"/>
    </row>
    <row r="134" spans="1:88" x14ac:dyDescent="0.2">
      <c r="A134" s="146" t="s">
        <v>136</v>
      </c>
      <c r="B134" s="47" t="s">
        <v>777</v>
      </c>
      <c r="C134" s="4" t="s">
        <v>135</v>
      </c>
      <c r="D134" s="5" t="s">
        <v>692</v>
      </c>
      <c r="E134" s="4" t="s">
        <v>693</v>
      </c>
      <c r="F134" s="5"/>
      <c r="G134" s="8" t="s">
        <v>802</v>
      </c>
      <c r="H134" s="38" t="s">
        <v>826</v>
      </c>
      <c r="I134" s="31">
        <v>0</v>
      </c>
      <c r="J134" s="64">
        <v>0.4</v>
      </c>
      <c r="K134" s="123">
        <v>2068398.0000000002</v>
      </c>
      <c r="L134" s="124">
        <v>2108691.4675324676</v>
      </c>
      <c r="M134" s="125">
        <v>2148984.7059519999</v>
      </c>
      <c r="N134" s="147">
        <v>1913268.1500000004</v>
      </c>
      <c r="O134" s="133">
        <v>1950539.6074675326</v>
      </c>
      <c r="P134" s="148">
        <v>1987810.8530055999</v>
      </c>
      <c r="Q134" s="149">
        <v>0.5</v>
      </c>
      <c r="R134" s="150">
        <v>0.5</v>
      </c>
      <c r="S134" s="151">
        <v>0.5</v>
      </c>
      <c r="T134" s="132">
        <v>-6919099.2487299992</v>
      </c>
      <c r="U134" s="124">
        <v>-7053886.8964325311</v>
      </c>
      <c r="V134" s="134">
        <v>-7188674.5441349996</v>
      </c>
      <c r="W134" s="152">
        <v>207056</v>
      </c>
      <c r="X134" s="153" t="s">
        <v>821</v>
      </c>
      <c r="Y134" s="154" t="s">
        <v>821</v>
      </c>
      <c r="Z134" s="147">
        <v>9070929</v>
      </c>
      <c r="AA134" s="124">
        <v>9365615</v>
      </c>
      <c r="AB134" s="125">
        <v>9382523</v>
      </c>
      <c r="AC134" s="147">
        <v>481427.80000000005</v>
      </c>
      <c r="AD134" s="124">
        <v>510436.2</v>
      </c>
      <c r="AE134" s="134">
        <v>541743.80000000005</v>
      </c>
      <c r="AF134" s="147"/>
      <c r="AG134" s="124">
        <v>10100.400000000001</v>
      </c>
      <c r="AH134" s="134">
        <v>24859</v>
      </c>
      <c r="AI134" s="147">
        <v>0</v>
      </c>
      <c r="AJ134" s="124">
        <v>0</v>
      </c>
      <c r="AK134" s="148">
        <v>0</v>
      </c>
      <c r="AL134" s="147"/>
      <c r="AM134" s="124">
        <v>0</v>
      </c>
      <c r="AN134" s="155">
        <v>0</v>
      </c>
      <c r="AO134" s="147">
        <v>0</v>
      </c>
      <c r="AP134" s="124">
        <v>0</v>
      </c>
      <c r="AQ134" s="125">
        <v>0</v>
      </c>
      <c r="AR134" s="147">
        <v>0</v>
      </c>
      <c r="AS134" s="124">
        <v>0</v>
      </c>
      <c r="AT134" s="134">
        <v>0</v>
      </c>
      <c r="AU134" s="147"/>
      <c r="AV134" s="124">
        <v>0</v>
      </c>
      <c r="AW134" s="134">
        <v>0</v>
      </c>
      <c r="AX134" s="147"/>
      <c r="AY134" s="124">
        <v>358</v>
      </c>
      <c r="AZ134" s="134">
        <v>4498.8</v>
      </c>
      <c r="BA134" s="147"/>
      <c r="BB134" s="124"/>
      <c r="BC134" s="148">
        <v>-69.2</v>
      </c>
      <c r="BD134" s="147"/>
      <c r="BE134" s="124">
        <v>175092</v>
      </c>
      <c r="BF134" s="155">
        <v>235858.80000000002</v>
      </c>
      <c r="BG134" s="147"/>
      <c r="BH134" s="124"/>
      <c r="BI134" s="125">
        <v>-1643.6000000000001</v>
      </c>
      <c r="BJ134" s="147">
        <v>0</v>
      </c>
      <c r="BK134" s="124">
        <v>0</v>
      </c>
      <c r="BL134" s="134">
        <v>0</v>
      </c>
      <c r="BM134" s="147"/>
      <c r="BN134" s="124">
        <v>0</v>
      </c>
      <c r="BO134" s="155">
        <v>0</v>
      </c>
      <c r="BP134" s="147"/>
      <c r="BQ134" s="124"/>
      <c r="BR134" s="125">
        <v>15340.400000000001</v>
      </c>
      <c r="BS134" s="156">
        <f t="shared" si="24"/>
        <v>2633257.5512700016</v>
      </c>
      <c r="BT134" s="157">
        <f t="shared" si="25"/>
        <v>3007714.7035674686</v>
      </c>
      <c r="BU134" s="158">
        <f t="shared" si="26"/>
        <v>3014436.4558650041</v>
      </c>
      <c r="BV134" s="159">
        <f t="shared" ref="BV134:BV197" si="30">IF(ISERROR(BS134/K134),0,BS134/K134)</f>
        <v>1.2730903584658277</v>
      </c>
      <c r="BW134" s="160">
        <f t="shared" ref="BW134:BW197" si="31">IF(ISERROR(BT134/L134),0,BT134/L134)</f>
        <v>1.4263417621199053</v>
      </c>
      <c r="BX134" s="161">
        <f t="shared" ref="BX134:BX197" si="32">IF(ISERROR(BU134/M134),0,BU134/M134)</f>
        <v>1.4027258767900859</v>
      </c>
      <c r="BY134" s="29">
        <f t="shared" ref="BY134:BY197" si="33">IF(N134-BS134&gt;0,N134-BS134,0)</f>
        <v>0</v>
      </c>
      <c r="BZ134" s="59">
        <f t="shared" ref="BZ134:BZ197" si="34">IF(O134-BT134&gt;0,O134-BT134,0)</f>
        <v>0</v>
      </c>
      <c r="CA134" s="60">
        <f t="shared" ref="CA134:CA197" si="35">IF(P134-BU134&gt;0,P134-BU134,0)</f>
        <v>0</v>
      </c>
      <c r="CB134" s="29">
        <f t="shared" si="27"/>
        <v>0</v>
      </c>
      <c r="CC134" s="59">
        <f t="shared" si="28"/>
        <v>0</v>
      </c>
      <c r="CD134" s="60">
        <f t="shared" si="29"/>
        <v>0</v>
      </c>
      <c r="CE134" s="29">
        <f t="shared" ref="CE134:CE197" si="36">ROUND(IF($BV134&gt;1,($BS134-$K134)*$R134,0),0)</f>
        <v>282430</v>
      </c>
      <c r="CF134" s="59">
        <f t="shared" ref="CF134:CF197" si="37">ROUND(IF($BW134&gt;1,($BT134-$L134)*$R134,0),0)</f>
        <v>449512</v>
      </c>
      <c r="CG134" s="60">
        <f t="shared" ref="CG134:CG197" si="38">ROUND(IF($BX134&gt;1,($BU134-$M134)*$R134,0),0)</f>
        <v>432726</v>
      </c>
      <c r="CJ134" s="121"/>
    </row>
    <row r="135" spans="1:88" x14ac:dyDescent="0.2">
      <c r="A135" s="146" t="s">
        <v>138</v>
      </c>
      <c r="B135" s="47" t="s">
        <v>778</v>
      </c>
      <c r="C135" s="4" t="s">
        <v>137</v>
      </c>
      <c r="D135" s="5" t="s">
        <v>701</v>
      </c>
      <c r="E135" s="4" t="s">
        <v>653</v>
      </c>
      <c r="F135" s="5"/>
      <c r="G135" s="8" t="s">
        <v>802</v>
      </c>
      <c r="H135" s="40"/>
      <c r="I135" s="31">
        <v>0</v>
      </c>
      <c r="J135" s="64">
        <v>0.3</v>
      </c>
      <c r="K135" s="123">
        <v>41251719</v>
      </c>
      <c r="L135" s="124">
        <v>42055323.915584415</v>
      </c>
      <c r="M135" s="125">
        <v>42858929.219411999</v>
      </c>
      <c r="N135" s="147">
        <v>38157840.075000003</v>
      </c>
      <c r="O135" s="133">
        <v>38901174.621915586</v>
      </c>
      <c r="P135" s="148">
        <v>39644509.527956098</v>
      </c>
      <c r="Q135" s="149">
        <v>0.5</v>
      </c>
      <c r="R135" s="150">
        <v>0.5</v>
      </c>
      <c r="S135" s="151">
        <v>0.5</v>
      </c>
      <c r="T135" s="132">
        <v>-58027265.912745997</v>
      </c>
      <c r="U135" s="124">
        <v>-59157667.196760528</v>
      </c>
      <c r="V135" s="134">
        <v>-60288068.480775997</v>
      </c>
      <c r="W135" s="152">
        <v>1380825</v>
      </c>
      <c r="X135" s="153" t="s">
        <v>821</v>
      </c>
      <c r="Y135" s="154" t="s">
        <v>821</v>
      </c>
      <c r="Z135" s="147">
        <v>99001977</v>
      </c>
      <c r="AA135" s="124">
        <v>103823347</v>
      </c>
      <c r="AB135" s="125">
        <v>111205933</v>
      </c>
      <c r="AC135" s="147">
        <v>441542.1</v>
      </c>
      <c r="AD135" s="124">
        <v>474783.89999999997</v>
      </c>
      <c r="AE135" s="134">
        <v>501300</v>
      </c>
      <c r="AF135" s="147"/>
      <c r="AG135" s="124">
        <v>16619.7</v>
      </c>
      <c r="AH135" s="134">
        <v>0</v>
      </c>
      <c r="AI135" s="147">
        <v>0</v>
      </c>
      <c r="AJ135" s="124">
        <v>0</v>
      </c>
      <c r="AK135" s="148">
        <v>0</v>
      </c>
      <c r="AL135" s="147"/>
      <c r="AM135" s="124">
        <v>0</v>
      </c>
      <c r="AN135" s="155">
        <v>0</v>
      </c>
      <c r="AO135" s="147">
        <v>0</v>
      </c>
      <c r="AP135" s="124">
        <v>0</v>
      </c>
      <c r="AQ135" s="125">
        <v>0</v>
      </c>
      <c r="AR135" s="147">
        <v>0</v>
      </c>
      <c r="AS135" s="124">
        <v>0</v>
      </c>
      <c r="AT135" s="134">
        <v>0</v>
      </c>
      <c r="AU135" s="147"/>
      <c r="AV135" s="124">
        <v>0</v>
      </c>
      <c r="AW135" s="134">
        <v>0</v>
      </c>
      <c r="AX135" s="147"/>
      <c r="AY135" s="124">
        <v>0</v>
      </c>
      <c r="AZ135" s="134">
        <v>0</v>
      </c>
      <c r="BA135" s="147"/>
      <c r="BB135" s="124"/>
      <c r="BC135" s="148">
        <v>0</v>
      </c>
      <c r="BD135" s="147"/>
      <c r="BE135" s="124">
        <v>246092.69999999998</v>
      </c>
      <c r="BF135" s="155">
        <v>402600</v>
      </c>
      <c r="BG135" s="147"/>
      <c r="BH135" s="124"/>
      <c r="BI135" s="125">
        <v>23449.8</v>
      </c>
      <c r="BJ135" s="147">
        <v>0</v>
      </c>
      <c r="BK135" s="124">
        <v>0</v>
      </c>
      <c r="BL135" s="134">
        <v>0</v>
      </c>
      <c r="BM135" s="147"/>
      <c r="BN135" s="124">
        <v>0</v>
      </c>
      <c r="BO135" s="155">
        <v>0</v>
      </c>
      <c r="BP135" s="147"/>
      <c r="BQ135" s="124"/>
      <c r="BR135" s="125">
        <v>0</v>
      </c>
      <c r="BS135" s="156">
        <f t="shared" ref="BS135:BS198" si="39">IF(I135=0,IF($X135="Yes",Z135+AC135+AI135-AO135+AR135+BJ135+(0.8*$W135*$J135)+T135,IF($Y135="Yes",Z135+AC135+AI135-AO135+AR135+BJ135+(0.8*$W135*$J135)+T135,Z135+AC135+AI135-AO135+AR135+BJ135+T135)),Z135+AC135+AI135-AO135+AR135+BJ135+(0.8*$W135*$J135)+T135)</f>
        <v>41416253.187253997</v>
      </c>
      <c r="BT135" s="157">
        <f t="shared" ref="BT135:BT198" si="40">IF(I135=0,IF($X135="Yes",AA135+AD135+AG135+AJ135+AM135-AP135+AS135+AV135+AY135+BE135+BK135+BN135+(-0.2*$W135*$J135)+U135,IF($Y135="Yes",AA135+AD135+AG135+AJ135+AM135-AP135+AS135+AV135+AY135+BE135+BK135+BN135+(-0.2*$W135*$J135)+U135,AA135+AD135+AG135+AJ135+AM135-AP135+AS135+AV135+AY135+BE135+BK135+BN135+U135)),AA135+AD135+AG135+AJ135+AM135-AP135+AS135+AV135+AY135+BE135+BK135+BN135+(-0.2*$W135*$J135)+U135)</f>
        <v>45403176.103239484</v>
      </c>
      <c r="BU135" s="158">
        <f t="shared" ref="BU135:BU198" si="41">IF(I135=0,IF($X135="Yes",AB135+AE135+AH135+AK135+AN135-AQ135+AT135+AW135+AZ135+BC135+BF135+BI135+BL135+BO135+BR135+(-0.2*$W135*$J135)+V135,IF($Y135="Yes",AB135+AE135+AH135+AK135+AN135-AQ135+AT135+AW135+AZ135+BC135+BF135+BI135+BL135+BO135+BR135+(-0.2*$W135*$J135)+V135,AB135+AE135+AH135+AK135+AN135-AQ135+AT135+AW135+AZ135+BC135+BF135+BI135+BL135+BO135+BR135+V135)),AB135+AE135+AH135+AK135+AN135-AQ135+AT135+AW135+AZ135+BC135+BF135+BI135+BL135+BO135+BR135+(-0.2*$W135*$J135)+V135)</f>
        <v>51845214.319224</v>
      </c>
      <c r="BV135" s="159">
        <f t="shared" si="30"/>
        <v>1.0039885413563976</v>
      </c>
      <c r="BW135" s="160">
        <f t="shared" si="31"/>
        <v>1.0796059065999597</v>
      </c>
      <c r="BX135" s="161">
        <f t="shared" si="32"/>
        <v>1.2096712461902073</v>
      </c>
      <c r="BY135" s="29">
        <f t="shared" si="33"/>
        <v>0</v>
      </c>
      <c r="BZ135" s="59">
        <f t="shared" si="34"/>
        <v>0</v>
      </c>
      <c r="CA135" s="60">
        <f t="shared" si="35"/>
        <v>0</v>
      </c>
      <c r="CB135" s="29">
        <f t="shared" ref="CB135:CB198" si="42">ROUND(BY135,0)</f>
        <v>0</v>
      </c>
      <c r="CC135" s="59">
        <f t="shared" ref="CC135:CC198" si="43">ROUND(BZ135,0)</f>
        <v>0</v>
      </c>
      <c r="CD135" s="60">
        <f t="shared" ref="CD135:CD198" si="44">ROUND(CA135,0)</f>
        <v>0</v>
      </c>
      <c r="CE135" s="29">
        <f t="shared" si="36"/>
        <v>82267</v>
      </c>
      <c r="CF135" s="59">
        <f t="shared" si="37"/>
        <v>1673926</v>
      </c>
      <c r="CG135" s="60">
        <f t="shared" si="38"/>
        <v>4493143</v>
      </c>
      <c r="CJ135" s="121"/>
    </row>
    <row r="136" spans="1:88" x14ac:dyDescent="0.2">
      <c r="A136" s="146" t="s">
        <v>140</v>
      </c>
      <c r="B136" s="47" t="s">
        <v>777</v>
      </c>
      <c r="C136" s="4" t="s">
        <v>139</v>
      </c>
      <c r="D136" s="5" t="s">
        <v>710</v>
      </c>
      <c r="E136" s="4" t="s">
        <v>711</v>
      </c>
      <c r="F136" s="39" t="s">
        <v>820</v>
      </c>
      <c r="G136" s="8" t="s">
        <v>802</v>
      </c>
      <c r="H136" s="38" t="s">
        <v>828</v>
      </c>
      <c r="I136" s="31">
        <v>0</v>
      </c>
      <c r="J136" s="64">
        <v>0.4</v>
      </c>
      <c r="K136" s="123">
        <v>2270251</v>
      </c>
      <c r="L136" s="124">
        <v>2314476.6688311687</v>
      </c>
      <c r="M136" s="125">
        <v>2358702.5455419999</v>
      </c>
      <c r="N136" s="147">
        <v>2099982.1750000003</v>
      </c>
      <c r="O136" s="133">
        <v>2140890.9186688312</v>
      </c>
      <c r="P136" s="148">
        <v>2181799.8546263501</v>
      </c>
      <c r="Q136" s="149">
        <v>0.5</v>
      </c>
      <c r="R136" s="150">
        <v>0.5</v>
      </c>
      <c r="S136" s="151">
        <v>0.5</v>
      </c>
      <c r="T136" s="132">
        <v>-8630986.5003679991</v>
      </c>
      <c r="U136" s="124">
        <v>-8799122.6010245178</v>
      </c>
      <c r="V136" s="134">
        <v>-8967258.7016809992</v>
      </c>
      <c r="W136" s="152">
        <v>426307</v>
      </c>
      <c r="X136" s="153" t="s">
        <v>821</v>
      </c>
      <c r="Y136" s="154" t="s">
        <v>821</v>
      </c>
      <c r="Z136" s="147">
        <v>10851203</v>
      </c>
      <c r="AA136" s="124">
        <v>10620530</v>
      </c>
      <c r="AB136" s="125">
        <v>11848939</v>
      </c>
      <c r="AC136" s="147">
        <v>424098.2</v>
      </c>
      <c r="AD136" s="124">
        <v>448610.2</v>
      </c>
      <c r="AE136" s="134">
        <v>479296</v>
      </c>
      <c r="AF136" s="147"/>
      <c r="AG136" s="124">
        <v>0</v>
      </c>
      <c r="AH136" s="134">
        <v>30632.400000000001</v>
      </c>
      <c r="AI136" s="147">
        <v>0</v>
      </c>
      <c r="AJ136" s="124">
        <v>0</v>
      </c>
      <c r="AK136" s="148">
        <v>0</v>
      </c>
      <c r="AL136" s="147"/>
      <c r="AM136" s="124">
        <v>0</v>
      </c>
      <c r="AN136" s="155">
        <v>0</v>
      </c>
      <c r="AO136" s="147">
        <v>0</v>
      </c>
      <c r="AP136" s="124">
        <v>0</v>
      </c>
      <c r="AQ136" s="125">
        <v>0</v>
      </c>
      <c r="AR136" s="147">
        <v>250.39200000000002</v>
      </c>
      <c r="AS136" s="124">
        <v>1566.8000000000002</v>
      </c>
      <c r="AT136" s="134">
        <v>4453.2</v>
      </c>
      <c r="AU136" s="147"/>
      <c r="AV136" s="124">
        <v>0</v>
      </c>
      <c r="AW136" s="134">
        <v>-557.20000000000005</v>
      </c>
      <c r="AX136" s="147"/>
      <c r="AY136" s="124">
        <v>0</v>
      </c>
      <c r="AZ136" s="134">
        <v>1888</v>
      </c>
      <c r="BA136" s="147"/>
      <c r="BB136" s="124"/>
      <c r="BC136" s="148">
        <v>0</v>
      </c>
      <c r="BD136" s="147"/>
      <c r="BE136" s="124">
        <v>92341.6</v>
      </c>
      <c r="BF136" s="155">
        <v>141175.20000000001</v>
      </c>
      <c r="BG136" s="147"/>
      <c r="BH136" s="124"/>
      <c r="BI136" s="125">
        <v>7942.8</v>
      </c>
      <c r="BJ136" s="147">
        <v>0</v>
      </c>
      <c r="BK136" s="124">
        <v>0</v>
      </c>
      <c r="BL136" s="134">
        <v>0</v>
      </c>
      <c r="BM136" s="147"/>
      <c r="BN136" s="124">
        <v>0</v>
      </c>
      <c r="BO136" s="155">
        <v>0</v>
      </c>
      <c r="BP136" s="147"/>
      <c r="BQ136" s="124"/>
      <c r="BR136" s="125">
        <v>1322.8000000000002</v>
      </c>
      <c r="BS136" s="156">
        <f t="shared" si="39"/>
        <v>2644565.0916320011</v>
      </c>
      <c r="BT136" s="157">
        <f t="shared" si="40"/>
        <v>2363925.9989754818</v>
      </c>
      <c r="BU136" s="158">
        <f t="shared" si="41"/>
        <v>3547833.4983190019</v>
      </c>
      <c r="BV136" s="159">
        <f t="shared" si="30"/>
        <v>1.1648778446224672</v>
      </c>
      <c r="BW136" s="160">
        <f t="shared" si="31"/>
        <v>1.0213652316354027</v>
      </c>
      <c r="BX136" s="161">
        <f t="shared" si="32"/>
        <v>1.5041462116639022</v>
      </c>
      <c r="BY136" s="29">
        <f t="shared" si="33"/>
        <v>0</v>
      </c>
      <c r="BZ136" s="59">
        <f t="shared" si="34"/>
        <v>0</v>
      </c>
      <c r="CA136" s="60">
        <f t="shared" si="35"/>
        <v>0</v>
      </c>
      <c r="CB136" s="29">
        <f t="shared" si="42"/>
        <v>0</v>
      </c>
      <c r="CC136" s="59">
        <f t="shared" si="43"/>
        <v>0</v>
      </c>
      <c r="CD136" s="60">
        <f t="shared" si="44"/>
        <v>0</v>
      </c>
      <c r="CE136" s="29">
        <f t="shared" si="36"/>
        <v>187157</v>
      </c>
      <c r="CF136" s="59">
        <f t="shared" si="37"/>
        <v>24725</v>
      </c>
      <c r="CG136" s="60">
        <f t="shared" si="38"/>
        <v>594565</v>
      </c>
      <c r="CJ136" s="121"/>
    </row>
    <row r="137" spans="1:88" x14ac:dyDescent="0.2">
      <c r="A137" s="146" t="s">
        <v>142</v>
      </c>
      <c r="B137" s="47" t="s">
        <v>777</v>
      </c>
      <c r="C137" s="4" t="s">
        <v>141</v>
      </c>
      <c r="D137" s="5" t="s">
        <v>690</v>
      </c>
      <c r="E137" s="4" t="s">
        <v>653</v>
      </c>
      <c r="F137" s="5"/>
      <c r="G137" s="8" t="s">
        <v>802</v>
      </c>
      <c r="H137" s="40"/>
      <c r="I137" s="31">
        <v>0</v>
      </c>
      <c r="J137" s="64">
        <v>0.4</v>
      </c>
      <c r="K137" s="123">
        <v>1792713</v>
      </c>
      <c r="L137" s="124">
        <v>1827635.9805194803</v>
      </c>
      <c r="M137" s="125">
        <v>1862558.952243</v>
      </c>
      <c r="N137" s="147">
        <v>1658259.5250000001</v>
      </c>
      <c r="O137" s="133">
        <v>1690563.2819805194</v>
      </c>
      <c r="P137" s="148">
        <v>1722867.0308247751</v>
      </c>
      <c r="Q137" s="149">
        <v>0.5</v>
      </c>
      <c r="R137" s="150">
        <v>0.5</v>
      </c>
      <c r="S137" s="151">
        <v>0.5</v>
      </c>
      <c r="T137" s="132">
        <v>-13432744.482034998</v>
      </c>
      <c r="U137" s="124">
        <v>-13694421.322594121</v>
      </c>
      <c r="V137" s="134">
        <v>-13956098.163154</v>
      </c>
      <c r="W137" s="152">
        <v>2022911.0000000002</v>
      </c>
      <c r="X137" s="153" t="s">
        <v>821</v>
      </c>
      <c r="Y137" s="154" t="s">
        <v>821</v>
      </c>
      <c r="Z137" s="147">
        <v>14884841</v>
      </c>
      <c r="AA137" s="124">
        <v>14789746</v>
      </c>
      <c r="AB137" s="125">
        <v>15924818</v>
      </c>
      <c r="AC137" s="147">
        <v>487754.4</v>
      </c>
      <c r="AD137" s="124">
        <v>526826.20000000007</v>
      </c>
      <c r="AE137" s="134">
        <v>573283.80000000005</v>
      </c>
      <c r="AF137" s="147"/>
      <c r="AG137" s="124">
        <v>22467.600000000002</v>
      </c>
      <c r="AH137" s="134">
        <v>42233.200000000004</v>
      </c>
      <c r="AI137" s="147">
        <v>0</v>
      </c>
      <c r="AJ137" s="124">
        <v>0</v>
      </c>
      <c r="AK137" s="148">
        <v>0</v>
      </c>
      <c r="AL137" s="147"/>
      <c r="AM137" s="124">
        <v>0</v>
      </c>
      <c r="AN137" s="155">
        <v>0</v>
      </c>
      <c r="AO137" s="147">
        <v>0</v>
      </c>
      <c r="AP137" s="124">
        <v>0</v>
      </c>
      <c r="AQ137" s="125">
        <v>0</v>
      </c>
      <c r="AR137" s="147">
        <v>0</v>
      </c>
      <c r="AS137" s="124">
        <v>0</v>
      </c>
      <c r="AT137" s="134">
        <v>10802</v>
      </c>
      <c r="AU137" s="147"/>
      <c r="AV137" s="124">
        <v>0</v>
      </c>
      <c r="AW137" s="134">
        <v>948.80000000000007</v>
      </c>
      <c r="AX137" s="147"/>
      <c r="AY137" s="124">
        <v>334.40000000000003</v>
      </c>
      <c r="AZ137" s="134">
        <v>0</v>
      </c>
      <c r="BA137" s="147"/>
      <c r="BB137" s="124"/>
      <c r="BC137" s="148">
        <v>-164.8</v>
      </c>
      <c r="BD137" s="147"/>
      <c r="BE137" s="124">
        <v>206280</v>
      </c>
      <c r="BF137" s="155">
        <v>287746.40000000002</v>
      </c>
      <c r="BG137" s="147"/>
      <c r="BH137" s="124"/>
      <c r="BI137" s="125">
        <v>5080.4000000000005</v>
      </c>
      <c r="BJ137" s="147">
        <v>2392.8000000000002</v>
      </c>
      <c r="BK137" s="124">
        <v>0</v>
      </c>
      <c r="BL137" s="134">
        <v>0</v>
      </c>
      <c r="BM137" s="147"/>
      <c r="BN137" s="124">
        <v>16860.400000000001</v>
      </c>
      <c r="BO137" s="155">
        <v>-140.80000000000001</v>
      </c>
      <c r="BP137" s="147"/>
      <c r="BQ137" s="124"/>
      <c r="BR137" s="125">
        <v>1065.6000000000001</v>
      </c>
      <c r="BS137" s="156">
        <f t="shared" si="39"/>
        <v>1942243.7179650031</v>
      </c>
      <c r="BT137" s="157">
        <f t="shared" si="40"/>
        <v>1868093.2774058785</v>
      </c>
      <c r="BU137" s="158">
        <f t="shared" si="41"/>
        <v>2889574.4368459973</v>
      </c>
      <c r="BV137" s="159">
        <f t="shared" si="30"/>
        <v>1.0834102937642573</v>
      </c>
      <c r="BW137" s="160">
        <f t="shared" si="31"/>
        <v>1.0221364086271156</v>
      </c>
      <c r="BX137" s="161">
        <f t="shared" si="32"/>
        <v>1.5514002568166803</v>
      </c>
      <c r="BY137" s="29">
        <f t="shared" si="33"/>
        <v>0</v>
      </c>
      <c r="BZ137" s="59">
        <f t="shared" si="34"/>
        <v>0</v>
      </c>
      <c r="CA137" s="60">
        <f t="shared" si="35"/>
        <v>0</v>
      </c>
      <c r="CB137" s="29">
        <f t="shared" si="42"/>
        <v>0</v>
      </c>
      <c r="CC137" s="59">
        <f t="shared" si="43"/>
        <v>0</v>
      </c>
      <c r="CD137" s="60">
        <f t="shared" si="44"/>
        <v>0</v>
      </c>
      <c r="CE137" s="29">
        <f t="shared" si="36"/>
        <v>74765</v>
      </c>
      <c r="CF137" s="59">
        <f t="shared" si="37"/>
        <v>20229</v>
      </c>
      <c r="CG137" s="60">
        <f t="shared" si="38"/>
        <v>513508</v>
      </c>
      <c r="CJ137" s="121"/>
    </row>
    <row r="138" spans="1:88" x14ac:dyDescent="0.2">
      <c r="A138" s="146" t="s">
        <v>144</v>
      </c>
      <c r="B138" s="47" t="s">
        <v>778</v>
      </c>
      <c r="C138" s="4" t="s">
        <v>143</v>
      </c>
      <c r="D138" s="5" t="s">
        <v>701</v>
      </c>
      <c r="E138" s="4" t="s">
        <v>653</v>
      </c>
      <c r="F138" s="5"/>
      <c r="G138" s="8" t="s">
        <v>802</v>
      </c>
      <c r="H138" s="40"/>
      <c r="I138" s="31">
        <v>0</v>
      </c>
      <c r="J138" s="64">
        <v>0.3</v>
      </c>
      <c r="K138" s="123">
        <v>43068747</v>
      </c>
      <c r="L138" s="124">
        <v>43907748.564935058</v>
      </c>
      <c r="M138" s="125">
        <v>44746749.683466002</v>
      </c>
      <c r="N138" s="147">
        <v>39838590.975000001</v>
      </c>
      <c r="O138" s="133">
        <v>40614667.422564931</v>
      </c>
      <c r="P138" s="148">
        <v>41390743.457206056</v>
      </c>
      <c r="Q138" s="149">
        <v>0</v>
      </c>
      <c r="R138" s="150">
        <v>0</v>
      </c>
      <c r="S138" s="151">
        <v>0</v>
      </c>
      <c r="T138" s="132">
        <v>506934.88204800728</v>
      </c>
      <c r="U138" s="124">
        <v>516810.23689309834</v>
      </c>
      <c r="V138" s="134">
        <v>526685.59173800005</v>
      </c>
      <c r="W138" s="152">
        <v>9500000</v>
      </c>
      <c r="X138" s="153" t="s">
        <v>821</v>
      </c>
      <c r="Y138" s="154" t="s">
        <v>821</v>
      </c>
      <c r="Z138" s="147">
        <v>39999959</v>
      </c>
      <c r="AA138" s="124">
        <v>42613199</v>
      </c>
      <c r="AB138" s="125">
        <v>46832270</v>
      </c>
      <c r="AC138" s="147">
        <v>380354.61749999999</v>
      </c>
      <c r="AD138" s="124">
        <v>410959.95</v>
      </c>
      <c r="AE138" s="134">
        <v>442088.85</v>
      </c>
      <c r="AF138" s="147"/>
      <c r="AG138" s="124">
        <v>17130.599999999999</v>
      </c>
      <c r="AH138" s="134">
        <v>0</v>
      </c>
      <c r="AI138" s="147">
        <v>0</v>
      </c>
      <c r="AJ138" s="124">
        <v>0</v>
      </c>
      <c r="AK138" s="148">
        <v>0</v>
      </c>
      <c r="AL138" s="147"/>
      <c r="AM138" s="124">
        <v>0</v>
      </c>
      <c r="AN138" s="155">
        <v>0</v>
      </c>
      <c r="AO138" s="147">
        <v>0</v>
      </c>
      <c r="AP138" s="124">
        <v>0</v>
      </c>
      <c r="AQ138" s="125">
        <v>0</v>
      </c>
      <c r="AR138" s="147">
        <v>0</v>
      </c>
      <c r="AS138" s="124">
        <v>22791.3</v>
      </c>
      <c r="AT138" s="134">
        <v>7471.2</v>
      </c>
      <c r="AU138" s="147"/>
      <c r="AV138" s="124">
        <v>0</v>
      </c>
      <c r="AW138" s="134">
        <v>-4696.8</v>
      </c>
      <c r="AX138" s="147"/>
      <c r="AY138" s="124">
        <v>1483.8</v>
      </c>
      <c r="AZ138" s="134">
        <v>7303.2</v>
      </c>
      <c r="BA138" s="147"/>
      <c r="BB138" s="124"/>
      <c r="BC138" s="148">
        <v>2699.7</v>
      </c>
      <c r="BD138" s="147"/>
      <c r="BE138" s="124">
        <v>204321.3</v>
      </c>
      <c r="BF138" s="155">
        <v>362667.89999999997</v>
      </c>
      <c r="BG138" s="147"/>
      <c r="BH138" s="124"/>
      <c r="BI138" s="125">
        <v>39533.1</v>
      </c>
      <c r="BJ138" s="147">
        <v>0</v>
      </c>
      <c r="BK138" s="124">
        <v>0</v>
      </c>
      <c r="BL138" s="134">
        <v>0</v>
      </c>
      <c r="BM138" s="147"/>
      <c r="BN138" s="124">
        <v>0</v>
      </c>
      <c r="BO138" s="155">
        <v>0</v>
      </c>
      <c r="BP138" s="147"/>
      <c r="BQ138" s="124"/>
      <c r="BR138" s="125">
        <v>810</v>
      </c>
      <c r="BS138" s="156">
        <f t="shared" si="39"/>
        <v>40887248.499548011</v>
      </c>
      <c r="BT138" s="157">
        <f t="shared" si="40"/>
        <v>43786696.186893091</v>
      </c>
      <c r="BU138" s="158">
        <f t="shared" si="41"/>
        <v>48216832.741738014</v>
      </c>
      <c r="BV138" s="159">
        <f t="shared" si="30"/>
        <v>0.94934845677186774</v>
      </c>
      <c r="BW138" s="160">
        <f t="shared" si="31"/>
        <v>0.99724302926024677</v>
      </c>
      <c r="BX138" s="161">
        <f t="shared" si="32"/>
        <v>1.0775493881191154</v>
      </c>
      <c r="BY138" s="29">
        <f t="shared" si="33"/>
        <v>0</v>
      </c>
      <c r="BZ138" s="59">
        <f t="shared" si="34"/>
        <v>0</v>
      </c>
      <c r="CA138" s="60">
        <f t="shared" si="35"/>
        <v>0</v>
      </c>
      <c r="CB138" s="29">
        <f t="shared" si="42"/>
        <v>0</v>
      </c>
      <c r="CC138" s="59">
        <f t="shared" si="43"/>
        <v>0</v>
      </c>
      <c r="CD138" s="60">
        <f t="shared" si="44"/>
        <v>0</v>
      </c>
      <c r="CE138" s="29">
        <f t="shared" si="36"/>
        <v>0</v>
      </c>
      <c r="CF138" s="59">
        <f t="shared" si="37"/>
        <v>0</v>
      </c>
      <c r="CG138" s="60">
        <f t="shared" si="38"/>
        <v>0</v>
      </c>
      <c r="CJ138" s="121"/>
    </row>
    <row r="139" spans="1:88" x14ac:dyDescent="0.2">
      <c r="A139" s="146" t="s">
        <v>146</v>
      </c>
      <c r="B139" s="47" t="s">
        <v>777</v>
      </c>
      <c r="C139" s="4" t="s">
        <v>145</v>
      </c>
      <c r="D139" s="5" t="s">
        <v>724</v>
      </c>
      <c r="E139" s="4" t="s">
        <v>725</v>
      </c>
      <c r="F139" s="5"/>
      <c r="G139" s="8" t="s">
        <v>802</v>
      </c>
      <c r="H139" s="40"/>
      <c r="I139" s="31">
        <v>0</v>
      </c>
      <c r="J139" s="64">
        <v>0.4</v>
      </c>
      <c r="K139" s="123">
        <v>4004146.0000000005</v>
      </c>
      <c r="L139" s="124">
        <v>4082148.8441558438</v>
      </c>
      <c r="M139" s="125">
        <v>4160151.6517560002</v>
      </c>
      <c r="N139" s="147">
        <v>3703835.0500000007</v>
      </c>
      <c r="O139" s="133">
        <v>3775987.6808441556</v>
      </c>
      <c r="P139" s="148">
        <v>3848140.2778743003</v>
      </c>
      <c r="Q139" s="149">
        <v>0.5</v>
      </c>
      <c r="R139" s="150">
        <v>0.5</v>
      </c>
      <c r="S139" s="151">
        <v>0.5</v>
      </c>
      <c r="T139" s="132">
        <v>-18124377.976171006</v>
      </c>
      <c r="U139" s="124">
        <v>-18477450.274408102</v>
      </c>
      <c r="V139" s="134">
        <v>-18830522.572645001</v>
      </c>
      <c r="W139" s="152">
        <v>3552000</v>
      </c>
      <c r="X139" s="153" t="s">
        <v>817</v>
      </c>
      <c r="Y139" s="154" t="s">
        <v>821</v>
      </c>
      <c r="Z139" s="147">
        <v>20009944</v>
      </c>
      <c r="AA139" s="124">
        <v>20982905</v>
      </c>
      <c r="AB139" s="125">
        <v>23361582</v>
      </c>
      <c r="AC139" s="147">
        <v>539722.80000000005</v>
      </c>
      <c r="AD139" s="124">
        <v>585430.20000000007</v>
      </c>
      <c r="AE139" s="134">
        <v>622949.80000000005</v>
      </c>
      <c r="AF139" s="147"/>
      <c r="AG139" s="124">
        <v>28</v>
      </c>
      <c r="AH139" s="134">
        <v>13475.2</v>
      </c>
      <c r="AI139" s="147">
        <v>0</v>
      </c>
      <c r="AJ139" s="124">
        <v>0</v>
      </c>
      <c r="AK139" s="148">
        <v>0</v>
      </c>
      <c r="AL139" s="147"/>
      <c r="AM139" s="124">
        <v>0</v>
      </c>
      <c r="AN139" s="155">
        <v>0</v>
      </c>
      <c r="AO139" s="147">
        <v>0</v>
      </c>
      <c r="AP139" s="124">
        <v>0</v>
      </c>
      <c r="AQ139" s="125">
        <v>0</v>
      </c>
      <c r="AR139" s="147">
        <v>0</v>
      </c>
      <c r="AS139" s="124">
        <v>0</v>
      </c>
      <c r="AT139" s="134">
        <v>0</v>
      </c>
      <c r="AU139" s="147"/>
      <c r="AV139" s="124">
        <v>0</v>
      </c>
      <c r="AW139" s="134">
        <v>0</v>
      </c>
      <c r="AX139" s="147"/>
      <c r="AY139" s="124">
        <v>2145.2000000000003</v>
      </c>
      <c r="AZ139" s="134">
        <v>3981.2000000000003</v>
      </c>
      <c r="BA139" s="147"/>
      <c r="BB139" s="124"/>
      <c r="BC139" s="148">
        <v>0</v>
      </c>
      <c r="BD139" s="147"/>
      <c r="BE139" s="124">
        <v>194360</v>
      </c>
      <c r="BF139" s="155">
        <v>321726.80000000005</v>
      </c>
      <c r="BG139" s="147"/>
      <c r="BH139" s="124"/>
      <c r="BI139" s="125">
        <v>23302</v>
      </c>
      <c r="BJ139" s="147">
        <v>0</v>
      </c>
      <c r="BK139" s="124">
        <v>0</v>
      </c>
      <c r="BL139" s="134">
        <v>0</v>
      </c>
      <c r="BM139" s="147"/>
      <c r="BN139" s="124">
        <v>0</v>
      </c>
      <c r="BO139" s="155">
        <v>0</v>
      </c>
      <c r="BP139" s="147"/>
      <c r="BQ139" s="124"/>
      <c r="BR139" s="125">
        <v>0</v>
      </c>
      <c r="BS139" s="156">
        <f t="shared" si="39"/>
        <v>3561928.8238289952</v>
      </c>
      <c r="BT139" s="157">
        <f t="shared" si="40"/>
        <v>3003258.1255918965</v>
      </c>
      <c r="BU139" s="158">
        <f t="shared" si="41"/>
        <v>5232334.4273549989</v>
      </c>
      <c r="BV139" s="159">
        <f t="shared" si="30"/>
        <v>0.88956017683396027</v>
      </c>
      <c r="BW139" s="160">
        <f t="shared" si="31"/>
        <v>0.73570519847444382</v>
      </c>
      <c r="BX139" s="161">
        <f t="shared" si="32"/>
        <v>1.2577268487667823</v>
      </c>
      <c r="BY139" s="29">
        <f t="shared" si="33"/>
        <v>141906.22617100552</v>
      </c>
      <c r="BZ139" s="59">
        <f t="shared" si="34"/>
        <v>772729.55525225913</v>
      </c>
      <c r="CA139" s="60">
        <f t="shared" si="35"/>
        <v>0</v>
      </c>
      <c r="CB139" s="29">
        <f t="shared" si="42"/>
        <v>141906</v>
      </c>
      <c r="CC139" s="59">
        <f t="shared" si="43"/>
        <v>772730</v>
      </c>
      <c r="CD139" s="60">
        <f t="shared" si="44"/>
        <v>0</v>
      </c>
      <c r="CE139" s="29">
        <f t="shared" si="36"/>
        <v>0</v>
      </c>
      <c r="CF139" s="59">
        <f t="shared" si="37"/>
        <v>0</v>
      </c>
      <c r="CG139" s="60">
        <f t="shared" si="38"/>
        <v>536091</v>
      </c>
      <c r="CJ139" s="121"/>
    </row>
    <row r="140" spans="1:88" x14ac:dyDescent="0.2">
      <c r="A140" s="146" t="s">
        <v>148</v>
      </c>
      <c r="B140" s="47" t="s">
        <v>777</v>
      </c>
      <c r="C140" s="4" t="s">
        <v>147</v>
      </c>
      <c r="D140" s="5" t="s">
        <v>723</v>
      </c>
      <c r="E140" s="4" t="s">
        <v>712</v>
      </c>
      <c r="F140" s="5"/>
      <c r="G140" s="8" t="s">
        <v>802</v>
      </c>
      <c r="H140" s="40"/>
      <c r="I140" s="31">
        <v>0</v>
      </c>
      <c r="J140" s="64">
        <v>0.4</v>
      </c>
      <c r="K140" s="123">
        <v>3145527</v>
      </c>
      <c r="L140" s="124">
        <v>3206803.5</v>
      </c>
      <c r="M140" s="125">
        <v>3268080.0488860002</v>
      </c>
      <c r="N140" s="147">
        <v>2909612.4750000001</v>
      </c>
      <c r="O140" s="133">
        <v>2966293.2375000003</v>
      </c>
      <c r="P140" s="148">
        <v>3022974.0452195504</v>
      </c>
      <c r="Q140" s="149">
        <v>0.5</v>
      </c>
      <c r="R140" s="150">
        <v>0.5</v>
      </c>
      <c r="S140" s="151">
        <v>0.5</v>
      </c>
      <c r="T140" s="132">
        <v>-4833090.8372850008</v>
      </c>
      <c r="U140" s="124">
        <v>-4927241.9574918514</v>
      </c>
      <c r="V140" s="134">
        <v>-5021393.077699</v>
      </c>
      <c r="W140" s="152">
        <v>741262.26</v>
      </c>
      <c r="X140" s="153" t="s">
        <v>821</v>
      </c>
      <c r="Y140" s="154" t="s">
        <v>821</v>
      </c>
      <c r="Z140" s="147">
        <v>7712811</v>
      </c>
      <c r="AA140" s="124">
        <v>8260071</v>
      </c>
      <c r="AB140" s="125">
        <v>7722407</v>
      </c>
      <c r="AC140" s="147">
        <v>438319.60000000003</v>
      </c>
      <c r="AD140" s="124">
        <v>470251.4</v>
      </c>
      <c r="AE140" s="134">
        <v>510684.60000000003</v>
      </c>
      <c r="AF140" s="147"/>
      <c r="AG140" s="124">
        <v>0</v>
      </c>
      <c r="AH140" s="134">
        <v>0</v>
      </c>
      <c r="AI140" s="147">
        <v>0</v>
      </c>
      <c r="AJ140" s="124">
        <v>0</v>
      </c>
      <c r="AK140" s="148">
        <v>0</v>
      </c>
      <c r="AL140" s="147"/>
      <c r="AM140" s="124">
        <v>0</v>
      </c>
      <c r="AN140" s="155">
        <v>0</v>
      </c>
      <c r="AO140" s="147">
        <v>0</v>
      </c>
      <c r="AP140" s="124">
        <v>0</v>
      </c>
      <c r="AQ140" s="125">
        <v>0</v>
      </c>
      <c r="AR140" s="147">
        <v>0</v>
      </c>
      <c r="AS140" s="124">
        <v>0</v>
      </c>
      <c r="AT140" s="134">
        <v>1084.8</v>
      </c>
      <c r="AU140" s="147"/>
      <c r="AV140" s="124">
        <v>0</v>
      </c>
      <c r="AW140" s="134">
        <v>92.800000000000011</v>
      </c>
      <c r="AX140" s="147"/>
      <c r="AY140" s="124">
        <v>1184</v>
      </c>
      <c r="AZ140" s="134">
        <v>16795.600000000002</v>
      </c>
      <c r="BA140" s="147"/>
      <c r="BB140" s="124"/>
      <c r="BC140" s="148">
        <v>1309.6000000000001</v>
      </c>
      <c r="BD140" s="147"/>
      <c r="BE140" s="124">
        <v>134292.80000000002</v>
      </c>
      <c r="BF140" s="155">
        <v>167980.80000000002</v>
      </c>
      <c r="BG140" s="147"/>
      <c r="BH140" s="124"/>
      <c r="BI140" s="125">
        <v>-2152</v>
      </c>
      <c r="BJ140" s="147">
        <v>0</v>
      </c>
      <c r="BK140" s="124">
        <v>0</v>
      </c>
      <c r="BL140" s="134">
        <v>0</v>
      </c>
      <c r="BM140" s="147"/>
      <c r="BN140" s="124">
        <v>0</v>
      </c>
      <c r="BO140" s="155">
        <v>0</v>
      </c>
      <c r="BP140" s="147"/>
      <c r="BQ140" s="124"/>
      <c r="BR140" s="125">
        <v>10174.800000000001</v>
      </c>
      <c r="BS140" s="156">
        <f t="shared" si="39"/>
        <v>3318039.7627149988</v>
      </c>
      <c r="BT140" s="157">
        <f t="shared" si="40"/>
        <v>3938557.2425081497</v>
      </c>
      <c r="BU140" s="158">
        <f t="shared" si="41"/>
        <v>3406984.922301</v>
      </c>
      <c r="BV140" s="159">
        <f t="shared" si="30"/>
        <v>1.0548438346626809</v>
      </c>
      <c r="BW140" s="160">
        <f t="shared" si="31"/>
        <v>1.2281878956749765</v>
      </c>
      <c r="BX140" s="161">
        <f t="shared" si="32"/>
        <v>1.0425035101151665</v>
      </c>
      <c r="BY140" s="29">
        <f t="shared" si="33"/>
        <v>0</v>
      </c>
      <c r="BZ140" s="59">
        <f t="shared" si="34"/>
        <v>0</v>
      </c>
      <c r="CA140" s="60">
        <f t="shared" si="35"/>
        <v>0</v>
      </c>
      <c r="CB140" s="29">
        <f t="shared" si="42"/>
        <v>0</v>
      </c>
      <c r="CC140" s="59">
        <f t="shared" si="43"/>
        <v>0</v>
      </c>
      <c r="CD140" s="60">
        <f t="shared" si="44"/>
        <v>0</v>
      </c>
      <c r="CE140" s="29">
        <f t="shared" si="36"/>
        <v>86256</v>
      </c>
      <c r="CF140" s="59">
        <f t="shared" si="37"/>
        <v>365877</v>
      </c>
      <c r="CG140" s="60">
        <f t="shared" si="38"/>
        <v>69452</v>
      </c>
      <c r="CJ140" s="121"/>
    </row>
    <row r="141" spans="1:88" x14ac:dyDescent="0.2">
      <c r="A141" s="146" t="s">
        <v>150</v>
      </c>
      <c r="B141" s="47" t="s">
        <v>777</v>
      </c>
      <c r="C141" s="4" t="s">
        <v>149</v>
      </c>
      <c r="D141" s="5" t="s">
        <v>700</v>
      </c>
      <c r="E141" s="4" t="s">
        <v>653</v>
      </c>
      <c r="F141" s="39" t="s">
        <v>793</v>
      </c>
      <c r="G141" s="36" t="s">
        <v>793</v>
      </c>
      <c r="H141" s="38" t="s">
        <v>793</v>
      </c>
      <c r="I141" s="31">
        <v>0</v>
      </c>
      <c r="J141" s="64">
        <v>0.4</v>
      </c>
      <c r="K141" s="123">
        <v>3806408</v>
      </c>
      <c r="L141" s="124">
        <v>3880558.8051948049</v>
      </c>
      <c r="M141" s="125">
        <v>3954709.9595940001</v>
      </c>
      <c r="N141" s="147">
        <v>3520927.4000000004</v>
      </c>
      <c r="O141" s="133">
        <v>3589516.8948051948</v>
      </c>
      <c r="P141" s="148">
        <v>3658106.7126244502</v>
      </c>
      <c r="Q141" s="149">
        <v>0.5</v>
      </c>
      <c r="R141" s="150">
        <v>0.5</v>
      </c>
      <c r="S141" s="151">
        <v>0.5</v>
      </c>
      <c r="T141" s="132">
        <v>-17254937.712023001</v>
      </c>
      <c r="U141" s="124">
        <v>-17591072.862257212</v>
      </c>
      <c r="V141" s="134">
        <v>-17927208.012492001</v>
      </c>
      <c r="W141" s="152">
        <v>1414448</v>
      </c>
      <c r="X141" s="153" t="s">
        <v>821</v>
      </c>
      <c r="Y141" s="154" t="s">
        <v>821</v>
      </c>
      <c r="Z141" s="147">
        <v>20996166</v>
      </c>
      <c r="AA141" s="124">
        <v>22061677</v>
      </c>
      <c r="AB141" s="125">
        <v>21825160</v>
      </c>
      <c r="AC141" s="147">
        <v>429287.06400000001</v>
      </c>
      <c r="AD141" s="124">
        <v>467171.4</v>
      </c>
      <c r="AE141" s="134">
        <v>495308</v>
      </c>
      <c r="AF141" s="147"/>
      <c r="AG141" s="124">
        <v>8</v>
      </c>
      <c r="AH141" s="134">
        <v>12215.6</v>
      </c>
      <c r="AI141" s="147">
        <v>0</v>
      </c>
      <c r="AJ141" s="124">
        <v>0</v>
      </c>
      <c r="AK141" s="148">
        <v>0</v>
      </c>
      <c r="AL141" s="147"/>
      <c r="AM141" s="124">
        <v>0</v>
      </c>
      <c r="AN141" s="155">
        <v>0</v>
      </c>
      <c r="AO141" s="147">
        <v>0</v>
      </c>
      <c r="AP141" s="124">
        <v>0</v>
      </c>
      <c r="AQ141" s="125">
        <v>0</v>
      </c>
      <c r="AR141" s="147">
        <v>0</v>
      </c>
      <c r="AS141" s="124">
        <v>0</v>
      </c>
      <c r="AT141" s="134">
        <v>0</v>
      </c>
      <c r="AU141" s="147"/>
      <c r="AV141" s="124">
        <v>0</v>
      </c>
      <c r="AW141" s="134">
        <v>0</v>
      </c>
      <c r="AX141" s="147"/>
      <c r="AY141" s="124">
        <v>4676.8</v>
      </c>
      <c r="AZ141" s="134">
        <v>34110.800000000003</v>
      </c>
      <c r="BA141" s="147"/>
      <c r="BB141" s="124"/>
      <c r="BC141" s="148">
        <v>197.20000000000002</v>
      </c>
      <c r="BD141" s="147"/>
      <c r="BE141" s="124">
        <v>159986</v>
      </c>
      <c r="BF141" s="155">
        <v>289918</v>
      </c>
      <c r="BG141" s="147"/>
      <c r="BH141" s="124"/>
      <c r="BI141" s="125">
        <v>37896</v>
      </c>
      <c r="BJ141" s="147">
        <v>0</v>
      </c>
      <c r="BK141" s="124">
        <v>0</v>
      </c>
      <c r="BL141" s="134">
        <v>0</v>
      </c>
      <c r="BM141" s="147"/>
      <c r="BN141" s="124">
        <v>0</v>
      </c>
      <c r="BO141" s="155">
        <v>0</v>
      </c>
      <c r="BP141" s="147"/>
      <c r="BQ141" s="124"/>
      <c r="BR141" s="125">
        <v>7280.8</v>
      </c>
      <c r="BS141" s="156">
        <f t="shared" si="39"/>
        <v>4170515.3519769982</v>
      </c>
      <c r="BT141" s="157">
        <f t="shared" si="40"/>
        <v>5102446.3377427869</v>
      </c>
      <c r="BU141" s="158">
        <f t="shared" si="41"/>
        <v>4774878.3875080012</v>
      </c>
      <c r="BV141" s="159">
        <f t="shared" si="30"/>
        <v>1.0956564172776535</v>
      </c>
      <c r="BW141" s="160">
        <f t="shared" si="31"/>
        <v>1.3148741183646728</v>
      </c>
      <c r="BX141" s="161">
        <f t="shared" si="32"/>
        <v>1.2073902855819549</v>
      </c>
      <c r="BY141" s="29">
        <f t="shared" si="33"/>
        <v>0</v>
      </c>
      <c r="BZ141" s="59">
        <f t="shared" si="34"/>
        <v>0</v>
      </c>
      <c r="CA141" s="60">
        <f t="shared" si="35"/>
        <v>0</v>
      </c>
      <c r="CB141" s="29">
        <f t="shared" si="42"/>
        <v>0</v>
      </c>
      <c r="CC141" s="59">
        <f t="shared" si="43"/>
        <v>0</v>
      </c>
      <c r="CD141" s="60">
        <f t="shared" si="44"/>
        <v>0</v>
      </c>
      <c r="CE141" s="29">
        <f t="shared" si="36"/>
        <v>182054</v>
      </c>
      <c r="CF141" s="59">
        <f t="shared" si="37"/>
        <v>610944</v>
      </c>
      <c r="CG141" s="60">
        <f t="shared" si="38"/>
        <v>410084</v>
      </c>
      <c r="CJ141" s="121"/>
    </row>
    <row r="142" spans="1:88" x14ac:dyDescent="0.2">
      <c r="A142" s="146" t="s">
        <v>152</v>
      </c>
      <c r="B142" s="47" t="s">
        <v>780</v>
      </c>
      <c r="C142" s="4" t="s">
        <v>151</v>
      </c>
      <c r="D142" s="5" t="s">
        <v>653</v>
      </c>
      <c r="E142" s="4" t="s">
        <v>653</v>
      </c>
      <c r="F142" s="5"/>
      <c r="G142" s="8" t="s">
        <v>802</v>
      </c>
      <c r="H142" s="40"/>
      <c r="I142" s="31">
        <v>0</v>
      </c>
      <c r="J142" s="64">
        <v>0.5</v>
      </c>
      <c r="K142" s="123">
        <v>28627393</v>
      </c>
      <c r="L142" s="124">
        <v>29185069.48701299</v>
      </c>
      <c r="M142" s="125">
        <v>29742745.690377001</v>
      </c>
      <c r="N142" s="147">
        <v>26480338.525000002</v>
      </c>
      <c r="O142" s="133">
        <v>26996189.275487017</v>
      </c>
      <c r="P142" s="148">
        <v>27512039.763598725</v>
      </c>
      <c r="Q142" s="149">
        <v>0</v>
      </c>
      <c r="R142" s="150">
        <v>0</v>
      </c>
      <c r="S142" s="151">
        <v>0</v>
      </c>
      <c r="T142" s="132">
        <v>11982269.563255003</v>
      </c>
      <c r="U142" s="124">
        <v>12215690.398902826</v>
      </c>
      <c r="V142" s="134">
        <v>12449111.234550999</v>
      </c>
      <c r="W142" s="152">
        <v>3131745</v>
      </c>
      <c r="X142" s="153" t="s">
        <v>821</v>
      </c>
      <c r="Y142" s="154" t="s">
        <v>817</v>
      </c>
      <c r="Z142" s="147">
        <v>15249749</v>
      </c>
      <c r="AA142" s="124">
        <v>16197672</v>
      </c>
      <c r="AB142" s="125">
        <v>15374070</v>
      </c>
      <c r="AC142" s="147">
        <v>1078272</v>
      </c>
      <c r="AD142" s="124">
        <v>1166455.5</v>
      </c>
      <c r="AE142" s="134">
        <v>1271406.75</v>
      </c>
      <c r="AF142" s="147"/>
      <c r="AG142" s="124">
        <v>0</v>
      </c>
      <c r="AH142" s="134">
        <v>43224.75</v>
      </c>
      <c r="AI142" s="147">
        <v>0</v>
      </c>
      <c r="AJ142" s="124">
        <v>0</v>
      </c>
      <c r="AK142" s="148">
        <v>0</v>
      </c>
      <c r="AL142" s="147"/>
      <c r="AM142" s="124">
        <v>0</v>
      </c>
      <c r="AN142" s="155">
        <v>0</v>
      </c>
      <c r="AO142" s="147">
        <v>0</v>
      </c>
      <c r="AP142" s="124">
        <v>0</v>
      </c>
      <c r="AQ142" s="125">
        <v>0</v>
      </c>
      <c r="AR142" s="147">
        <v>0</v>
      </c>
      <c r="AS142" s="124">
        <v>6484</v>
      </c>
      <c r="AT142" s="134">
        <v>2088.5</v>
      </c>
      <c r="AU142" s="147"/>
      <c r="AV142" s="124">
        <v>538</v>
      </c>
      <c r="AW142" s="134">
        <v>0</v>
      </c>
      <c r="AX142" s="147"/>
      <c r="AY142" s="124">
        <v>2083</v>
      </c>
      <c r="AZ142" s="134">
        <v>7679.5</v>
      </c>
      <c r="BA142" s="147"/>
      <c r="BB142" s="124"/>
      <c r="BC142" s="148">
        <v>556.5</v>
      </c>
      <c r="BD142" s="147"/>
      <c r="BE142" s="124">
        <v>322879</v>
      </c>
      <c r="BF142" s="155">
        <v>418038.5</v>
      </c>
      <c r="BG142" s="147"/>
      <c r="BH142" s="124"/>
      <c r="BI142" s="125">
        <v>6007.5</v>
      </c>
      <c r="BJ142" s="147">
        <v>9075.5</v>
      </c>
      <c r="BK142" s="124">
        <v>5752.5</v>
      </c>
      <c r="BL142" s="134">
        <v>0</v>
      </c>
      <c r="BM142" s="147"/>
      <c r="BN142" s="124">
        <v>6327.5</v>
      </c>
      <c r="BO142" s="155">
        <v>0</v>
      </c>
      <c r="BP142" s="147"/>
      <c r="BQ142" s="124"/>
      <c r="BR142" s="125">
        <v>5148.5</v>
      </c>
      <c r="BS142" s="156">
        <f t="shared" si="39"/>
        <v>29572064.063255005</v>
      </c>
      <c r="BT142" s="157">
        <f t="shared" si="40"/>
        <v>29610707.398902826</v>
      </c>
      <c r="BU142" s="158">
        <f t="shared" si="41"/>
        <v>29264157.234550998</v>
      </c>
      <c r="BV142" s="159">
        <f t="shared" si="30"/>
        <v>1.0329988505504153</v>
      </c>
      <c r="BW142" s="160">
        <f t="shared" si="31"/>
        <v>1.014584097943616</v>
      </c>
      <c r="BX142" s="161">
        <f t="shared" si="32"/>
        <v>0.98390906943131196</v>
      </c>
      <c r="BY142" s="29">
        <f t="shared" si="33"/>
        <v>0</v>
      </c>
      <c r="BZ142" s="59">
        <f t="shared" si="34"/>
        <v>0</v>
      </c>
      <c r="CA142" s="60">
        <f t="shared" si="35"/>
        <v>0</v>
      </c>
      <c r="CB142" s="29">
        <f t="shared" si="42"/>
        <v>0</v>
      </c>
      <c r="CC142" s="59">
        <f t="shared" si="43"/>
        <v>0</v>
      </c>
      <c r="CD142" s="60">
        <f t="shared" si="44"/>
        <v>0</v>
      </c>
      <c r="CE142" s="29">
        <f t="shared" si="36"/>
        <v>0</v>
      </c>
      <c r="CF142" s="59">
        <f t="shared" si="37"/>
        <v>0</v>
      </c>
      <c r="CG142" s="60">
        <f t="shared" si="38"/>
        <v>0</v>
      </c>
      <c r="CJ142" s="121"/>
    </row>
    <row r="143" spans="1:88" x14ac:dyDescent="0.2">
      <c r="A143" s="146" t="s">
        <v>154</v>
      </c>
      <c r="B143" s="47" t="s">
        <v>780</v>
      </c>
      <c r="C143" s="4" t="s">
        <v>153</v>
      </c>
      <c r="D143" s="5" t="s">
        <v>653</v>
      </c>
      <c r="E143" s="4" t="s">
        <v>653</v>
      </c>
      <c r="F143" s="5"/>
      <c r="G143" s="8" t="s">
        <v>802</v>
      </c>
      <c r="H143" s="40"/>
      <c r="I143" s="31">
        <v>0</v>
      </c>
      <c r="J143" s="64">
        <v>0.5</v>
      </c>
      <c r="K143" s="123">
        <v>1331699</v>
      </c>
      <c r="L143" s="124">
        <v>1357641.1883116881</v>
      </c>
      <c r="M143" s="125">
        <v>1383583.4960060001</v>
      </c>
      <c r="N143" s="147">
        <v>1231821.575</v>
      </c>
      <c r="O143" s="133">
        <v>1255818.0991883115</v>
      </c>
      <c r="P143" s="148">
        <v>1279814.73380555</v>
      </c>
      <c r="Q143" s="149">
        <v>0</v>
      </c>
      <c r="R143" s="150">
        <v>0</v>
      </c>
      <c r="S143" s="151">
        <v>0</v>
      </c>
      <c r="T143" s="132">
        <v>479418.95145799994</v>
      </c>
      <c r="U143" s="124">
        <v>488758.28168120771</v>
      </c>
      <c r="V143" s="134">
        <v>498097.61190399999</v>
      </c>
      <c r="W143" s="152">
        <v>0</v>
      </c>
      <c r="X143" s="153" t="s">
        <v>821</v>
      </c>
      <c r="Y143" s="154" t="s">
        <v>821</v>
      </c>
      <c r="Z143" s="147">
        <v>710179</v>
      </c>
      <c r="AA143" s="124">
        <v>775124</v>
      </c>
      <c r="AB143" s="125">
        <v>736262</v>
      </c>
      <c r="AC143" s="147">
        <v>74799</v>
      </c>
      <c r="AD143" s="124">
        <v>80520.5</v>
      </c>
      <c r="AE143" s="134">
        <v>84106</v>
      </c>
      <c r="AF143" s="147"/>
      <c r="AG143" s="124">
        <v>1703.25</v>
      </c>
      <c r="AH143" s="134">
        <v>3068.75</v>
      </c>
      <c r="AI143" s="147">
        <v>0</v>
      </c>
      <c r="AJ143" s="124">
        <v>0</v>
      </c>
      <c r="AK143" s="148">
        <v>0</v>
      </c>
      <c r="AL143" s="147"/>
      <c r="AM143" s="124">
        <v>0</v>
      </c>
      <c r="AN143" s="155">
        <v>0</v>
      </c>
      <c r="AO143" s="147">
        <v>0</v>
      </c>
      <c r="AP143" s="124">
        <v>0</v>
      </c>
      <c r="AQ143" s="125">
        <v>0</v>
      </c>
      <c r="AR143" s="147">
        <v>0</v>
      </c>
      <c r="AS143" s="124">
        <v>0</v>
      </c>
      <c r="AT143" s="134">
        <v>0</v>
      </c>
      <c r="AU143" s="147"/>
      <c r="AV143" s="124">
        <v>0</v>
      </c>
      <c r="AW143" s="134">
        <v>0</v>
      </c>
      <c r="AX143" s="147"/>
      <c r="AY143" s="124">
        <v>5589.5</v>
      </c>
      <c r="AZ143" s="134">
        <v>0</v>
      </c>
      <c r="BA143" s="147"/>
      <c r="BB143" s="124"/>
      <c r="BC143" s="148">
        <v>0</v>
      </c>
      <c r="BD143" s="147"/>
      <c r="BE143" s="124">
        <v>22507.5</v>
      </c>
      <c r="BF143" s="155">
        <v>33167</v>
      </c>
      <c r="BG143" s="147"/>
      <c r="BH143" s="124"/>
      <c r="BI143" s="125">
        <v>0</v>
      </c>
      <c r="BJ143" s="147">
        <v>2510</v>
      </c>
      <c r="BK143" s="124">
        <v>5320.5</v>
      </c>
      <c r="BL143" s="134">
        <v>0</v>
      </c>
      <c r="BM143" s="147"/>
      <c r="BN143" s="124">
        <v>2295.4549999999999</v>
      </c>
      <c r="BO143" s="155">
        <v>0</v>
      </c>
      <c r="BP143" s="147"/>
      <c r="BQ143" s="124"/>
      <c r="BR143" s="125">
        <v>0</v>
      </c>
      <c r="BS143" s="156">
        <f t="shared" si="39"/>
        <v>1266906.9514579999</v>
      </c>
      <c r="BT143" s="157">
        <f t="shared" si="40"/>
        <v>1381818.9866812075</v>
      </c>
      <c r="BU143" s="158">
        <f t="shared" si="41"/>
        <v>1354701.3619039999</v>
      </c>
      <c r="BV143" s="159">
        <f t="shared" si="30"/>
        <v>0.95134632635302718</v>
      </c>
      <c r="BW143" s="160">
        <f t="shared" si="31"/>
        <v>1.0178086806570636</v>
      </c>
      <c r="BX143" s="161">
        <f t="shared" si="32"/>
        <v>0.97912512386467865</v>
      </c>
      <c r="BY143" s="29">
        <f t="shared" si="33"/>
        <v>0</v>
      </c>
      <c r="BZ143" s="59">
        <f t="shared" si="34"/>
        <v>0</v>
      </c>
      <c r="CA143" s="60">
        <f t="shared" si="35"/>
        <v>0</v>
      </c>
      <c r="CB143" s="29">
        <f t="shared" si="42"/>
        <v>0</v>
      </c>
      <c r="CC143" s="59">
        <f t="shared" si="43"/>
        <v>0</v>
      </c>
      <c r="CD143" s="60">
        <f t="shared" si="44"/>
        <v>0</v>
      </c>
      <c r="CE143" s="29">
        <f t="shared" si="36"/>
        <v>0</v>
      </c>
      <c r="CF143" s="59">
        <f t="shared" si="37"/>
        <v>0</v>
      </c>
      <c r="CG143" s="60">
        <f t="shared" si="38"/>
        <v>0</v>
      </c>
      <c r="CJ143" s="121"/>
    </row>
    <row r="144" spans="1:88" x14ac:dyDescent="0.2">
      <c r="A144" s="146" t="s">
        <v>156</v>
      </c>
      <c r="B144" s="47" t="s">
        <v>781</v>
      </c>
      <c r="C144" s="4" t="s">
        <v>155</v>
      </c>
      <c r="D144" s="5" t="s">
        <v>701</v>
      </c>
      <c r="E144" s="4" t="s">
        <v>653</v>
      </c>
      <c r="F144" s="5"/>
      <c r="G144" s="8" t="s">
        <v>802</v>
      </c>
      <c r="H144" s="40"/>
      <c r="I144" s="31">
        <v>0</v>
      </c>
      <c r="J144" s="64">
        <v>0.3</v>
      </c>
      <c r="K144" s="123">
        <v>74476375</v>
      </c>
      <c r="L144" s="124">
        <v>75927213.47402598</v>
      </c>
      <c r="M144" s="125">
        <v>77378051.871010005</v>
      </c>
      <c r="N144" s="147">
        <v>68890646.875</v>
      </c>
      <c r="O144" s="133">
        <v>70232672.463474035</v>
      </c>
      <c r="P144" s="148">
        <v>71574697.980684265</v>
      </c>
      <c r="Q144" s="149">
        <v>0</v>
      </c>
      <c r="R144" s="150">
        <v>0</v>
      </c>
      <c r="S144" s="151">
        <v>0</v>
      </c>
      <c r="T144" s="132">
        <v>19615785.013165001</v>
      </c>
      <c r="U144" s="124">
        <v>19997910.695239644</v>
      </c>
      <c r="V144" s="134">
        <v>20380036.377314001</v>
      </c>
      <c r="W144" s="152">
        <v>5539024.25</v>
      </c>
      <c r="X144" s="153" t="s">
        <v>821</v>
      </c>
      <c r="Y144" s="154" t="s">
        <v>821</v>
      </c>
      <c r="Z144" s="147">
        <v>53301721</v>
      </c>
      <c r="AA144" s="124">
        <v>57759986</v>
      </c>
      <c r="AB144" s="125">
        <v>56750848</v>
      </c>
      <c r="AC144" s="147">
        <v>438165.09899999999</v>
      </c>
      <c r="AD144" s="124">
        <v>478066.5</v>
      </c>
      <c r="AE144" s="134">
        <v>499561.94999999995</v>
      </c>
      <c r="AF144" s="147"/>
      <c r="AG144" s="124">
        <v>21885.45</v>
      </c>
      <c r="AH144" s="134">
        <v>17870.849999999999</v>
      </c>
      <c r="AI144" s="147">
        <v>0</v>
      </c>
      <c r="AJ144" s="124">
        <v>0</v>
      </c>
      <c r="AK144" s="148">
        <v>0</v>
      </c>
      <c r="AL144" s="147"/>
      <c r="AM144" s="124">
        <v>0</v>
      </c>
      <c r="AN144" s="155">
        <v>0</v>
      </c>
      <c r="AO144" s="147">
        <v>0</v>
      </c>
      <c r="AP144" s="124">
        <v>0</v>
      </c>
      <c r="AQ144" s="125">
        <v>0</v>
      </c>
      <c r="AR144" s="147">
        <v>0</v>
      </c>
      <c r="AS144" s="124">
        <v>44007</v>
      </c>
      <c r="AT144" s="134">
        <v>67738.2</v>
      </c>
      <c r="AU144" s="147"/>
      <c r="AV144" s="124">
        <v>0</v>
      </c>
      <c r="AW144" s="134">
        <v>0</v>
      </c>
      <c r="AX144" s="147"/>
      <c r="AY144" s="124">
        <v>94.8</v>
      </c>
      <c r="AZ144" s="134">
        <v>12435.3</v>
      </c>
      <c r="BA144" s="147"/>
      <c r="BB144" s="124"/>
      <c r="BC144" s="148">
        <v>1633.5</v>
      </c>
      <c r="BD144" s="147"/>
      <c r="BE144" s="124">
        <v>482130.6</v>
      </c>
      <c r="BF144" s="155">
        <v>731896.2</v>
      </c>
      <c r="BG144" s="147"/>
      <c r="BH144" s="124"/>
      <c r="BI144" s="125">
        <v>26969.7</v>
      </c>
      <c r="BJ144" s="147">
        <v>0</v>
      </c>
      <c r="BK144" s="124">
        <v>0</v>
      </c>
      <c r="BL144" s="134">
        <v>0</v>
      </c>
      <c r="BM144" s="147"/>
      <c r="BN144" s="124">
        <v>0</v>
      </c>
      <c r="BO144" s="155">
        <v>0</v>
      </c>
      <c r="BP144" s="147"/>
      <c r="BQ144" s="124"/>
      <c r="BR144" s="125">
        <v>0</v>
      </c>
      <c r="BS144" s="156">
        <f t="shared" si="39"/>
        <v>73355671.112165004</v>
      </c>
      <c r="BT144" s="157">
        <f t="shared" si="40"/>
        <v>78784081.045239642</v>
      </c>
      <c r="BU144" s="158">
        <f t="shared" si="41"/>
        <v>78488990.077314019</v>
      </c>
      <c r="BV144" s="159">
        <f t="shared" si="30"/>
        <v>0.98495222293197005</v>
      </c>
      <c r="BW144" s="160">
        <f t="shared" si="31"/>
        <v>1.0376263982371876</v>
      </c>
      <c r="BX144" s="161">
        <f t="shared" si="32"/>
        <v>1.0143572780580721</v>
      </c>
      <c r="BY144" s="29">
        <f t="shared" si="33"/>
        <v>0</v>
      </c>
      <c r="BZ144" s="59">
        <f t="shared" si="34"/>
        <v>0</v>
      </c>
      <c r="CA144" s="60">
        <f t="shared" si="35"/>
        <v>0</v>
      </c>
      <c r="CB144" s="29">
        <f t="shared" si="42"/>
        <v>0</v>
      </c>
      <c r="CC144" s="59">
        <f t="shared" si="43"/>
        <v>0</v>
      </c>
      <c r="CD144" s="60">
        <f t="shared" si="44"/>
        <v>0</v>
      </c>
      <c r="CE144" s="29">
        <f t="shared" si="36"/>
        <v>0</v>
      </c>
      <c r="CF144" s="59">
        <f t="shared" si="37"/>
        <v>0</v>
      </c>
      <c r="CG144" s="60">
        <f t="shared" si="38"/>
        <v>0</v>
      </c>
      <c r="CJ144" s="121"/>
    </row>
    <row r="145" spans="1:88" x14ac:dyDescent="0.2">
      <c r="A145" s="146" t="s">
        <v>158</v>
      </c>
      <c r="B145" s="47" t="s">
        <v>781</v>
      </c>
      <c r="C145" s="4" t="s">
        <v>157</v>
      </c>
      <c r="D145" s="5" t="s">
        <v>701</v>
      </c>
      <c r="E145" s="4" t="s">
        <v>653</v>
      </c>
      <c r="F145" s="5"/>
      <c r="G145" s="8" t="s">
        <v>802</v>
      </c>
      <c r="H145" s="40"/>
      <c r="I145" s="31">
        <v>0</v>
      </c>
      <c r="J145" s="64">
        <v>0.3</v>
      </c>
      <c r="K145" s="123">
        <v>46063747</v>
      </c>
      <c r="L145" s="124">
        <v>46961092.720779218</v>
      </c>
      <c r="M145" s="125">
        <v>47858438.820088997</v>
      </c>
      <c r="N145" s="147">
        <v>42608965.975000001</v>
      </c>
      <c r="O145" s="133">
        <v>43439010.766720779</v>
      </c>
      <c r="P145" s="148">
        <v>44269055.908582322</v>
      </c>
      <c r="Q145" s="149">
        <v>0.42748754062418892</v>
      </c>
      <c r="R145" s="150">
        <v>0.42748754062418892</v>
      </c>
      <c r="S145" s="151">
        <v>0.42748754062418892</v>
      </c>
      <c r="T145" s="132">
        <v>-34395195.413623005</v>
      </c>
      <c r="U145" s="124">
        <v>-35065231.687914364</v>
      </c>
      <c r="V145" s="134">
        <v>-35735267.962205999</v>
      </c>
      <c r="W145" s="152">
        <v>9887765</v>
      </c>
      <c r="X145" s="153" t="s">
        <v>821</v>
      </c>
      <c r="Y145" s="154" t="s">
        <v>821</v>
      </c>
      <c r="Z145" s="147">
        <v>78546685</v>
      </c>
      <c r="AA145" s="124">
        <v>80337721</v>
      </c>
      <c r="AB145" s="125">
        <v>80410836</v>
      </c>
      <c r="AC145" s="147">
        <v>208509.75</v>
      </c>
      <c r="AD145" s="124">
        <v>238908.15</v>
      </c>
      <c r="AE145" s="134">
        <v>264311.39999999997</v>
      </c>
      <c r="AF145" s="147"/>
      <c r="AG145" s="124">
        <v>14886.449999999999</v>
      </c>
      <c r="AH145" s="134">
        <v>12528</v>
      </c>
      <c r="AI145" s="147">
        <v>0</v>
      </c>
      <c r="AJ145" s="124">
        <v>0</v>
      </c>
      <c r="AK145" s="148">
        <v>0</v>
      </c>
      <c r="AL145" s="147"/>
      <c r="AM145" s="124">
        <v>0</v>
      </c>
      <c r="AN145" s="155">
        <v>0</v>
      </c>
      <c r="AO145" s="147">
        <v>0</v>
      </c>
      <c r="AP145" s="124">
        <v>0</v>
      </c>
      <c r="AQ145" s="125">
        <v>0</v>
      </c>
      <c r="AR145" s="147">
        <v>0</v>
      </c>
      <c r="AS145" s="124">
        <v>0</v>
      </c>
      <c r="AT145" s="134">
        <v>0</v>
      </c>
      <c r="AU145" s="147"/>
      <c r="AV145" s="124">
        <v>0</v>
      </c>
      <c r="AW145" s="134">
        <v>0</v>
      </c>
      <c r="AX145" s="147"/>
      <c r="AY145" s="124">
        <v>14737.199999999999</v>
      </c>
      <c r="AZ145" s="134">
        <v>34125</v>
      </c>
      <c r="BA145" s="147"/>
      <c r="BB145" s="124"/>
      <c r="BC145" s="148">
        <v>989.4</v>
      </c>
      <c r="BD145" s="147"/>
      <c r="BE145" s="124">
        <v>360182.1</v>
      </c>
      <c r="BF145" s="155">
        <v>581296.5</v>
      </c>
      <c r="BG145" s="147"/>
      <c r="BH145" s="124"/>
      <c r="BI145" s="125">
        <v>36569.1</v>
      </c>
      <c r="BJ145" s="147">
        <v>0</v>
      </c>
      <c r="BK145" s="124">
        <v>0</v>
      </c>
      <c r="BL145" s="134">
        <v>0</v>
      </c>
      <c r="BM145" s="147"/>
      <c r="BN145" s="124">
        <v>0</v>
      </c>
      <c r="BO145" s="155">
        <v>0</v>
      </c>
      <c r="BP145" s="147"/>
      <c r="BQ145" s="124"/>
      <c r="BR145" s="125">
        <v>9564.6</v>
      </c>
      <c r="BS145" s="156">
        <f t="shared" si="39"/>
        <v>44359999.336376995</v>
      </c>
      <c r="BT145" s="157">
        <f t="shared" si="40"/>
        <v>45901203.212085642</v>
      </c>
      <c r="BU145" s="158">
        <f t="shared" si="41"/>
        <v>45614952.037794001</v>
      </c>
      <c r="BV145" s="159">
        <f t="shared" si="30"/>
        <v>0.96301326369253015</v>
      </c>
      <c r="BW145" s="160">
        <f t="shared" si="31"/>
        <v>0.977430476011377</v>
      </c>
      <c r="BX145" s="161">
        <f t="shared" si="32"/>
        <v>0.95312244114922373</v>
      </c>
      <c r="BY145" s="29">
        <f t="shared" si="33"/>
        <v>0</v>
      </c>
      <c r="BZ145" s="59">
        <f t="shared" si="34"/>
        <v>0</v>
      </c>
      <c r="CA145" s="60">
        <f t="shared" si="35"/>
        <v>0</v>
      </c>
      <c r="CB145" s="29">
        <f t="shared" si="42"/>
        <v>0</v>
      </c>
      <c r="CC145" s="59">
        <f t="shared" si="43"/>
        <v>0</v>
      </c>
      <c r="CD145" s="60">
        <f t="shared" si="44"/>
        <v>0</v>
      </c>
      <c r="CE145" s="29">
        <f t="shared" si="36"/>
        <v>0</v>
      </c>
      <c r="CF145" s="59">
        <f t="shared" si="37"/>
        <v>0</v>
      </c>
      <c r="CG145" s="60">
        <f t="shared" si="38"/>
        <v>0</v>
      </c>
      <c r="CJ145" s="121"/>
    </row>
    <row r="146" spans="1:88" x14ac:dyDescent="0.2">
      <c r="A146" s="146" t="s">
        <v>160</v>
      </c>
      <c r="B146" s="47" t="s">
        <v>777</v>
      </c>
      <c r="C146" s="4" t="s">
        <v>159</v>
      </c>
      <c r="D146" s="5" t="s">
        <v>732</v>
      </c>
      <c r="E146" s="4" t="s">
        <v>653</v>
      </c>
      <c r="F146" s="39" t="s">
        <v>790</v>
      </c>
      <c r="G146" s="36" t="s">
        <v>790</v>
      </c>
      <c r="H146" s="38" t="s">
        <v>790</v>
      </c>
      <c r="I146" s="31">
        <v>0</v>
      </c>
      <c r="J146" s="64">
        <v>0.4</v>
      </c>
      <c r="K146" s="123">
        <v>2205222</v>
      </c>
      <c r="L146" s="124">
        <v>2248180.8701298698</v>
      </c>
      <c r="M146" s="125">
        <v>2291140.087146</v>
      </c>
      <c r="N146" s="147">
        <v>2039830.35</v>
      </c>
      <c r="O146" s="133">
        <v>2079567.3048701296</v>
      </c>
      <c r="P146" s="148">
        <v>2119304.5806100499</v>
      </c>
      <c r="Q146" s="149">
        <v>0.5</v>
      </c>
      <c r="R146" s="150">
        <v>0.5</v>
      </c>
      <c r="S146" s="151">
        <v>0.5</v>
      </c>
      <c r="T146" s="132">
        <v>-8651473.5550490022</v>
      </c>
      <c r="U146" s="124">
        <v>-8820008.7541733328</v>
      </c>
      <c r="V146" s="134">
        <v>-8988543.9532980006</v>
      </c>
      <c r="W146" s="152">
        <v>1083881</v>
      </c>
      <c r="X146" s="153" t="s">
        <v>821</v>
      </c>
      <c r="Y146" s="154" t="s">
        <v>817</v>
      </c>
      <c r="Z146" s="147">
        <v>11759155</v>
      </c>
      <c r="AA146" s="124">
        <v>12136612</v>
      </c>
      <c r="AB146" s="125">
        <v>12132361</v>
      </c>
      <c r="AC146" s="147">
        <v>298796.79999999999</v>
      </c>
      <c r="AD146" s="124">
        <v>320387.40000000002</v>
      </c>
      <c r="AE146" s="134">
        <v>335415.60000000003</v>
      </c>
      <c r="AF146" s="147"/>
      <c r="AG146" s="124">
        <v>10327.200000000001</v>
      </c>
      <c r="AH146" s="134">
        <v>5972.6</v>
      </c>
      <c r="AI146" s="147">
        <v>0</v>
      </c>
      <c r="AJ146" s="124">
        <v>0</v>
      </c>
      <c r="AK146" s="148">
        <v>0</v>
      </c>
      <c r="AL146" s="147"/>
      <c r="AM146" s="124">
        <v>0</v>
      </c>
      <c r="AN146" s="155">
        <v>0</v>
      </c>
      <c r="AO146" s="147">
        <v>0</v>
      </c>
      <c r="AP146" s="124">
        <v>0</v>
      </c>
      <c r="AQ146" s="125">
        <v>0</v>
      </c>
      <c r="AR146" s="147">
        <v>0</v>
      </c>
      <c r="AS146" s="124">
        <v>0</v>
      </c>
      <c r="AT146" s="134">
        <v>0</v>
      </c>
      <c r="AU146" s="147"/>
      <c r="AV146" s="124">
        <v>0</v>
      </c>
      <c r="AW146" s="134">
        <v>0</v>
      </c>
      <c r="AX146" s="147"/>
      <c r="AY146" s="124">
        <v>949.6</v>
      </c>
      <c r="AZ146" s="134">
        <v>4179.2</v>
      </c>
      <c r="BA146" s="147"/>
      <c r="BB146" s="124"/>
      <c r="BC146" s="148">
        <v>90.800000000000011</v>
      </c>
      <c r="BD146" s="147"/>
      <c r="BE146" s="124">
        <v>113558.8</v>
      </c>
      <c r="BF146" s="155">
        <v>156834</v>
      </c>
      <c r="BG146" s="147"/>
      <c r="BH146" s="124"/>
      <c r="BI146" s="125">
        <v>2392.4</v>
      </c>
      <c r="BJ146" s="147">
        <v>0</v>
      </c>
      <c r="BK146" s="124">
        <v>0</v>
      </c>
      <c r="BL146" s="134">
        <v>0</v>
      </c>
      <c r="BM146" s="147"/>
      <c r="BN146" s="124">
        <v>0</v>
      </c>
      <c r="BO146" s="155">
        <v>0</v>
      </c>
      <c r="BP146" s="147"/>
      <c r="BQ146" s="124"/>
      <c r="BR146" s="125">
        <v>0</v>
      </c>
      <c r="BS146" s="156">
        <f t="shared" si="39"/>
        <v>3753320.1649509985</v>
      </c>
      <c r="BT146" s="157">
        <f t="shared" si="40"/>
        <v>3675115.7658266667</v>
      </c>
      <c r="BU146" s="158">
        <f t="shared" si="41"/>
        <v>3561991.1667019986</v>
      </c>
      <c r="BV146" s="159">
        <f t="shared" si="30"/>
        <v>1.702014656552038</v>
      </c>
      <c r="BW146" s="160">
        <f t="shared" si="31"/>
        <v>1.6347064485138012</v>
      </c>
      <c r="BX146" s="161">
        <f t="shared" si="32"/>
        <v>1.5546806529578281</v>
      </c>
      <c r="BY146" s="29">
        <f t="shared" si="33"/>
        <v>0</v>
      </c>
      <c r="BZ146" s="59">
        <f t="shared" si="34"/>
        <v>0</v>
      </c>
      <c r="CA146" s="60">
        <f t="shared" si="35"/>
        <v>0</v>
      </c>
      <c r="CB146" s="29">
        <f t="shared" si="42"/>
        <v>0</v>
      </c>
      <c r="CC146" s="59">
        <f t="shared" si="43"/>
        <v>0</v>
      </c>
      <c r="CD146" s="60">
        <f t="shared" si="44"/>
        <v>0</v>
      </c>
      <c r="CE146" s="29">
        <f t="shared" si="36"/>
        <v>774049</v>
      </c>
      <c r="CF146" s="59">
        <f t="shared" si="37"/>
        <v>713467</v>
      </c>
      <c r="CG146" s="60">
        <f t="shared" si="38"/>
        <v>635426</v>
      </c>
      <c r="CJ146" s="121"/>
    </row>
    <row r="147" spans="1:88" x14ac:dyDescent="0.2">
      <c r="A147" s="146" t="s">
        <v>162</v>
      </c>
      <c r="B147" s="47" t="s">
        <v>777</v>
      </c>
      <c r="C147" s="4" t="s">
        <v>161</v>
      </c>
      <c r="D147" s="5" t="s">
        <v>718</v>
      </c>
      <c r="E147" s="4" t="s">
        <v>653</v>
      </c>
      <c r="F147" s="5"/>
      <c r="G147" s="36" t="s">
        <v>800</v>
      </c>
      <c r="H147" s="38" t="s">
        <v>800</v>
      </c>
      <c r="I147" s="31">
        <v>0</v>
      </c>
      <c r="J147" s="64">
        <v>0.4</v>
      </c>
      <c r="K147" s="123">
        <v>4797047</v>
      </c>
      <c r="L147" s="124">
        <v>4890495.9675324671</v>
      </c>
      <c r="M147" s="125">
        <v>4983945.4480689997</v>
      </c>
      <c r="N147" s="147">
        <v>4437268.4750000006</v>
      </c>
      <c r="O147" s="133">
        <v>4523708.7699675327</v>
      </c>
      <c r="P147" s="148">
        <v>4610149.5394638246</v>
      </c>
      <c r="Q147" s="149">
        <v>0.5</v>
      </c>
      <c r="R147" s="150">
        <v>0.5</v>
      </c>
      <c r="S147" s="151">
        <v>0.5</v>
      </c>
      <c r="T147" s="132">
        <v>-11282568.933613</v>
      </c>
      <c r="U147" s="124">
        <v>-11502359.23751455</v>
      </c>
      <c r="V147" s="134">
        <v>-11722149.541416001</v>
      </c>
      <c r="W147" s="152">
        <v>5736268.29</v>
      </c>
      <c r="X147" s="153" t="s">
        <v>821</v>
      </c>
      <c r="Y147" s="154" t="s">
        <v>821</v>
      </c>
      <c r="Z147" s="147">
        <v>13792155</v>
      </c>
      <c r="AA147" s="124">
        <v>16350117</v>
      </c>
      <c r="AB147" s="125">
        <v>18552530</v>
      </c>
      <c r="AC147" s="147">
        <v>615847.6</v>
      </c>
      <c r="AD147" s="124">
        <v>667755.20000000007</v>
      </c>
      <c r="AE147" s="134">
        <v>701024.8</v>
      </c>
      <c r="AF147" s="147"/>
      <c r="AG147" s="124">
        <v>19864.400000000001</v>
      </c>
      <c r="AH147" s="134">
        <v>30294</v>
      </c>
      <c r="AI147" s="147">
        <v>0</v>
      </c>
      <c r="AJ147" s="124">
        <v>0</v>
      </c>
      <c r="AK147" s="148">
        <v>0</v>
      </c>
      <c r="AL147" s="147"/>
      <c r="AM147" s="124">
        <v>0</v>
      </c>
      <c r="AN147" s="155">
        <v>0</v>
      </c>
      <c r="AO147" s="147">
        <v>0</v>
      </c>
      <c r="AP147" s="124">
        <v>0</v>
      </c>
      <c r="AQ147" s="125">
        <v>0</v>
      </c>
      <c r="AR147" s="147">
        <v>360</v>
      </c>
      <c r="AS147" s="124">
        <v>4732.4000000000005</v>
      </c>
      <c r="AT147" s="134">
        <v>739.6</v>
      </c>
      <c r="AU147" s="147"/>
      <c r="AV147" s="124">
        <v>2839.6000000000004</v>
      </c>
      <c r="AW147" s="134">
        <v>0</v>
      </c>
      <c r="AX147" s="147"/>
      <c r="AY147" s="124">
        <v>3027.6000000000004</v>
      </c>
      <c r="AZ147" s="134">
        <v>3240</v>
      </c>
      <c r="BA147" s="147"/>
      <c r="BB147" s="124"/>
      <c r="BC147" s="148">
        <v>374.8</v>
      </c>
      <c r="BD147" s="147"/>
      <c r="BE147" s="124">
        <v>182650.40000000002</v>
      </c>
      <c r="BF147" s="155">
        <v>280562</v>
      </c>
      <c r="BG147" s="147"/>
      <c r="BH147" s="124"/>
      <c r="BI147" s="125">
        <v>14772</v>
      </c>
      <c r="BJ147" s="147">
        <v>0</v>
      </c>
      <c r="BK147" s="124">
        <v>0</v>
      </c>
      <c r="BL147" s="134">
        <v>0</v>
      </c>
      <c r="BM147" s="147"/>
      <c r="BN147" s="124">
        <v>6440.4000000000005</v>
      </c>
      <c r="BO147" s="155">
        <v>0</v>
      </c>
      <c r="BP147" s="147"/>
      <c r="BQ147" s="124"/>
      <c r="BR147" s="125">
        <v>17211.2</v>
      </c>
      <c r="BS147" s="156">
        <f t="shared" si="39"/>
        <v>3125793.6663869992</v>
      </c>
      <c r="BT147" s="157">
        <f t="shared" si="40"/>
        <v>5735067.7624854464</v>
      </c>
      <c r="BU147" s="158">
        <f t="shared" si="41"/>
        <v>7878598.8585840017</v>
      </c>
      <c r="BV147" s="159">
        <f t="shared" si="30"/>
        <v>0.65160788843365491</v>
      </c>
      <c r="BW147" s="160">
        <f t="shared" si="31"/>
        <v>1.1726965527750171</v>
      </c>
      <c r="BX147" s="161">
        <f t="shared" si="32"/>
        <v>1.5807955646136773</v>
      </c>
      <c r="BY147" s="29">
        <f t="shared" si="33"/>
        <v>1311474.8086130014</v>
      </c>
      <c r="BZ147" s="59">
        <f t="shared" si="34"/>
        <v>0</v>
      </c>
      <c r="CA147" s="60">
        <f t="shared" si="35"/>
        <v>0</v>
      </c>
      <c r="CB147" s="29">
        <f t="shared" si="42"/>
        <v>1311475</v>
      </c>
      <c r="CC147" s="59">
        <f t="shared" si="43"/>
        <v>0</v>
      </c>
      <c r="CD147" s="60">
        <f t="shared" si="44"/>
        <v>0</v>
      </c>
      <c r="CE147" s="29">
        <f t="shared" si="36"/>
        <v>0</v>
      </c>
      <c r="CF147" s="59">
        <f t="shared" si="37"/>
        <v>422286</v>
      </c>
      <c r="CG147" s="60">
        <f t="shared" si="38"/>
        <v>1447327</v>
      </c>
      <c r="CJ147" s="121"/>
    </row>
    <row r="148" spans="1:88" x14ac:dyDescent="0.2">
      <c r="A148" s="146" t="s">
        <v>164</v>
      </c>
      <c r="B148" s="47" t="s">
        <v>780</v>
      </c>
      <c r="C148" s="4" t="s">
        <v>163</v>
      </c>
      <c r="D148" s="5" t="s">
        <v>653</v>
      </c>
      <c r="E148" s="4" t="s">
        <v>738</v>
      </c>
      <c r="F148" s="5"/>
      <c r="G148" s="8" t="s">
        <v>802</v>
      </c>
      <c r="H148" s="40"/>
      <c r="I148" s="31">
        <v>0</v>
      </c>
      <c r="J148" s="64">
        <v>0.49</v>
      </c>
      <c r="K148" s="123">
        <v>71268290</v>
      </c>
      <c r="L148" s="124">
        <v>72656633.311688289</v>
      </c>
      <c r="M148" s="125">
        <v>74044976.406536996</v>
      </c>
      <c r="N148" s="147">
        <v>65923168.25</v>
      </c>
      <c r="O148" s="133">
        <v>67207385.813311666</v>
      </c>
      <c r="P148" s="148">
        <v>68491603.176046729</v>
      </c>
      <c r="Q148" s="149">
        <v>0</v>
      </c>
      <c r="R148" s="150">
        <v>0</v>
      </c>
      <c r="S148" s="151">
        <v>0</v>
      </c>
      <c r="T148" s="132">
        <v>29954339.074334998</v>
      </c>
      <c r="U148" s="124">
        <v>30537865.160198662</v>
      </c>
      <c r="V148" s="134">
        <v>31121391.246061999</v>
      </c>
      <c r="W148" s="152">
        <v>4018000</v>
      </c>
      <c r="X148" s="153" t="s">
        <v>821</v>
      </c>
      <c r="Y148" s="154" t="s">
        <v>821</v>
      </c>
      <c r="Z148" s="147">
        <v>39933932</v>
      </c>
      <c r="AA148" s="124">
        <v>40703935</v>
      </c>
      <c r="AB148" s="125">
        <v>43942262</v>
      </c>
      <c r="AC148" s="147">
        <v>1275775.0249999999</v>
      </c>
      <c r="AD148" s="124">
        <v>1414734.3699999999</v>
      </c>
      <c r="AE148" s="134">
        <v>1443791.8599999999</v>
      </c>
      <c r="AF148" s="147"/>
      <c r="AG148" s="124">
        <v>173663.84</v>
      </c>
      <c r="AH148" s="134">
        <v>29963.255000000001</v>
      </c>
      <c r="AI148" s="147">
        <v>0</v>
      </c>
      <c r="AJ148" s="124">
        <v>0</v>
      </c>
      <c r="AK148" s="148">
        <v>0</v>
      </c>
      <c r="AL148" s="147"/>
      <c r="AM148" s="124">
        <v>0</v>
      </c>
      <c r="AN148" s="155">
        <v>0</v>
      </c>
      <c r="AO148" s="147">
        <v>0</v>
      </c>
      <c r="AP148" s="124">
        <v>0</v>
      </c>
      <c r="AQ148" s="125">
        <v>0</v>
      </c>
      <c r="AR148" s="147">
        <v>0</v>
      </c>
      <c r="AS148" s="124">
        <v>0</v>
      </c>
      <c r="AT148" s="134">
        <v>0</v>
      </c>
      <c r="AU148" s="147"/>
      <c r="AV148" s="124">
        <v>0</v>
      </c>
      <c r="AW148" s="134">
        <v>0</v>
      </c>
      <c r="AX148" s="147"/>
      <c r="AY148" s="124">
        <v>11342.52</v>
      </c>
      <c r="AZ148" s="134">
        <v>30512.3</v>
      </c>
      <c r="BA148" s="147"/>
      <c r="BB148" s="124"/>
      <c r="BC148" s="148">
        <v>-205.31</v>
      </c>
      <c r="BD148" s="147"/>
      <c r="BE148" s="124">
        <v>538298.80999999994</v>
      </c>
      <c r="BF148" s="155">
        <v>773804.57</v>
      </c>
      <c r="BG148" s="147"/>
      <c r="BH148" s="124"/>
      <c r="BI148" s="125">
        <v>-809.48</v>
      </c>
      <c r="BJ148" s="147">
        <v>77002.03</v>
      </c>
      <c r="BK148" s="124">
        <v>119311.56999999999</v>
      </c>
      <c r="BL148" s="134">
        <v>46550</v>
      </c>
      <c r="BM148" s="147"/>
      <c r="BN148" s="124">
        <v>0</v>
      </c>
      <c r="BO148" s="155">
        <v>0</v>
      </c>
      <c r="BP148" s="147"/>
      <c r="BQ148" s="124"/>
      <c r="BR148" s="125">
        <v>9056.67</v>
      </c>
      <c r="BS148" s="156">
        <f t="shared" si="39"/>
        <v>71241048.129335001</v>
      </c>
      <c r="BT148" s="157">
        <f t="shared" si="40"/>
        <v>73499151.270198673</v>
      </c>
      <c r="BU148" s="158">
        <f t="shared" si="41"/>
        <v>77396317.111062005</v>
      </c>
      <c r="BV148" s="159">
        <f t="shared" si="30"/>
        <v>0.99961775607826431</v>
      </c>
      <c r="BW148" s="160">
        <f t="shared" si="31"/>
        <v>1.0115958849193587</v>
      </c>
      <c r="BX148" s="161">
        <f t="shared" si="32"/>
        <v>1.0452608788221471</v>
      </c>
      <c r="BY148" s="29">
        <f t="shared" si="33"/>
        <v>0</v>
      </c>
      <c r="BZ148" s="59">
        <f t="shared" si="34"/>
        <v>0</v>
      </c>
      <c r="CA148" s="60">
        <f t="shared" si="35"/>
        <v>0</v>
      </c>
      <c r="CB148" s="29">
        <f t="shared" si="42"/>
        <v>0</v>
      </c>
      <c r="CC148" s="59">
        <f t="shared" si="43"/>
        <v>0</v>
      </c>
      <c r="CD148" s="60">
        <f t="shared" si="44"/>
        <v>0</v>
      </c>
      <c r="CE148" s="29">
        <f t="shared" si="36"/>
        <v>0</v>
      </c>
      <c r="CF148" s="59">
        <f t="shared" si="37"/>
        <v>0</v>
      </c>
      <c r="CG148" s="60">
        <f t="shared" si="38"/>
        <v>0</v>
      </c>
      <c r="CJ148" s="121"/>
    </row>
    <row r="149" spans="1:88" x14ac:dyDescent="0.2">
      <c r="A149" s="146" t="s">
        <v>166</v>
      </c>
      <c r="B149" s="47" t="s">
        <v>778</v>
      </c>
      <c r="C149" s="4" t="s">
        <v>165</v>
      </c>
      <c r="D149" s="5" t="s">
        <v>701</v>
      </c>
      <c r="E149" s="4" t="s">
        <v>653</v>
      </c>
      <c r="F149" s="5"/>
      <c r="G149" s="8" t="s">
        <v>802</v>
      </c>
      <c r="H149" s="40"/>
      <c r="I149" s="31">
        <v>0</v>
      </c>
      <c r="J149" s="64">
        <v>0.3</v>
      </c>
      <c r="K149" s="123">
        <v>19275630</v>
      </c>
      <c r="L149" s="124">
        <v>19651129.285714284</v>
      </c>
      <c r="M149" s="125">
        <v>20026628.184937999</v>
      </c>
      <c r="N149" s="147">
        <v>17829957.75</v>
      </c>
      <c r="O149" s="133">
        <v>18177294.589285713</v>
      </c>
      <c r="P149" s="148">
        <v>18524631.07106765</v>
      </c>
      <c r="Q149" s="149">
        <v>0.18200908325227372</v>
      </c>
      <c r="R149" s="150">
        <v>0.18200908325227372</v>
      </c>
      <c r="S149" s="151">
        <v>0.18200908325227372</v>
      </c>
      <c r="T149" s="132">
        <v>-4288971.5198290013</v>
      </c>
      <c r="U149" s="124">
        <v>-4372522.9130724231</v>
      </c>
      <c r="V149" s="134">
        <v>-4456074.3063160004</v>
      </c>
      <c r="W149" s="152">
        <v>2915559</v>
      </c>
      <c r="X149" s="153" t="s">
        <v>821</v>
      </c>
      <c r="Y149" s="154" t="s">
        <v>821</v>
      </c>
      <c r="Z149" s="147">
        <v>22829374</v>
      </c>
      <c r="AA149" s="124">
        <v>23938878</v>
      </c>
      <c r="AB149" s="125">
        <v>22972415</v>
      </c>
      <c r="AC149" s="147">
        <v>343828.10699999996</v>
      </c>
      <c r="AD149" s="124">
        <v>355917.45</v>
      </c>
      <c r="AE149" s="134">
        <v>360377.1</v>
      </c>
      <c r="AF149" s="147"/>
      <c r="AG149" s="124">
        <v>4943.25</v>
      </c>
      <c r="AH149" s="134">
        <v>11297.25</v>
      </c>
      <c r="AI149" s="147">
        <v>0</v>
      </c>
      <c r="AJ149" s="124">
        <v>0</v>
      </c>
      <c r="AK149" s="148">
        <v>0</v>
      </c>
      <c r="AL149" s="147"/>
      <c r="AM149" s="124">
        <v>0</v>
      </c>
      <c r="AN149" s="155">
        <v>0</v>
      </c>
      <c r="AO149" s="147">
        <v>0</v>
      </c>
      <c r="AP149" s="124">
        <v>0</v>
      </c>
      <c r="AQ149" s="125">
        <v>0</v>
      </c>
      <c r="AR149" s="147">
        <v>0</v>
      </c>
      <c r="AS149" s="124">
        <v>0</v>
      </c>
      <c r="AT149" s="134">
        <v>0</v>
      </c>
      <c r="AU149" s="147"/>
      <c r="AV149" s="124">
        <v>0</v>
      </c>
      <c r="AW149" s="134">
        <v>0</v>
      </c>
      <c r="AX149" s="147"/>
      <c r="AY149" s="124">
        <v>0</v>
      </c>
      <c r="AZ149" s="134">
        <v>0</v>
      </c>
      <c r="BA149" s="147"/>
      <c r="BB149" s="124"/>
      <c r="BC149" s="148">
        <v>0</v>
      </c>
      <c r="BD149" s="147"/>
      <c r="BE149" s="124">
        <v>190832.69999999998</v>
      </c>
      <c r="BF149" s="155">
        <v>303420</v>
      </c>
      <c r="BG149" s="147"/>
      <c r="BH149" s="124"/>
      <c r="BI149" s="125">
        <v>19749.599999999999</v>
      </c>
      <c r="BJ149" s="147">
        <v>0</v>
      </c>
      <c r="BK149" s="124">
        <v>22823.7</v>
      </c>
      <c r="BL149" s="134">
        <v>0</v>
      </c>
      <c r="BM149" s="147"/>
      <c r="BN149" s="124">
        <v>0</v>
      </c>
      <c r="BO149" s="155">
        <v>-8693.4</v>
      </c>
      <c r="BP149" s="147"/>
      <c r="BQ149" s="124"/>
      <c r="BR149" s="125">
        <v>0</v>
      </c>
      <c r="BS149" s="156">
        <f t="shared" si="39"/>
        <v>18884230.587170999</v>
      </c>
      <c r="BT149" s="157">
        <f t="shared" si="40"/>
        <v>20140872.186927576</v>
      </c>
      <c r="BU149" s="158">
        <f t="shared" si="41"/>
        <v>19202491.243684005</v>
      </c>
      <c r="BV149" s="159">
        <f t="shared" si="30"/>
        <v>0.97969459816208337</v>
      </c>
      <c r="BW149" s="160">
        <f t="shared" si="31"/>
        <v>1.0249218706005521</v>
      </c>
      <c r="BX149" s="161">
        <f t="shared" si="32"/>
        <v>0.95884794316629762</v>
      </c>
      <c r="BY149" s="29">
        <f t="shared" si="33"/>
        <v>0</v>
      </c>
      <c r="BZ149" s="59">
        <f t="shared" si="34"/>
        <v>0</v>
      </c>
      <c r="CA149" s="60">
        <f t="shared" si="35"/>
        <v>0</v>
      </c>
      <c r="CB149" s="29">
        <f t="shared" si="42"/>
        <v>0</v>
      </c>
      <c r="CC149" s="59">
        <f t="shared" si="43"/>
        <v>0</v>
      </c>
      <c r="CD149" s="60">
        <f t="shared" si="44"/>
        <v>0</v>
      </c>
      <c r="CE149" s="29">
        <f t="shared" si="36"/>
        <v>0</v>
      </c>
      <c r="CF149" s="59">
        <f t="shared" si="37"/>
        <v>89138</v>
      </c>
      <c r="CG149" s="60">
        <f t="shared" si="38"/>
        <v>0</v>
      </c>
      <c r="CJ149" s="121"/>
    </row>
    <row r="150" spans="1:88" x14ac:dyDescent="0.2">
      <c r="A150" s="146" t="s">
        <v>168</v>
      </c>
      <c r="B150" s="47" t="s">
        <v>779</v>
      </c>
      <c r="C150" s="4" t="s">
        <v>167</v>
      </c>
      <c r="D150" s="5" t="s">
        <v>653</v>
      </c>
      <c r="E150" s="4" t="s">
        <v>717</v>
      </c>
      <c r="F150" s="39" t="s">
        <v>789</v>
      </c>
      <c r="G150" s="36" t="s">
        <v>789</v>
      </c>
      <c r="H150" s="38" t="s">
        <v>789</v>
      </c>
      <c r="I150" s="31">
        <v>0</v>
      </c>
      <c r="J150" s="64">
        <v>0.49</v>
      </c>
      <c r="K150" s="123">
        <v>72226764</v>
      </c>
      <c r="L150" s="124">
        <v>73633778.883116886</v>
      </c>
      <c r="M150" s="125">
        <v>75040793.533519998</v>
      </c>
      <c r="N150" s="147">
        <v>66809756.700000003</v>
      </c>
      <c r="O150" s="133">
        <v>68111245.466883123</v>
      </c>
      <c r="P150" s="148">
        <v>69412734.018506005</v>
      </c>
      <c r="Q150" s="149">
        <v>0</v>
      </c>
      <c r="R150" s="150">
        <v>0</v>
      </c>
      <c r="S150" s="151">
        <v>0</v>
      </c>
      <c r="T150" s="132">
        <v>20455190.213277001</v>
      </c>
      <c r="U150" s="124">
        <v>20853667.944704473</v>
      </c>
      <c r="V150" s="134">
        <v>21252145.676132001</v>
      </c>
      <c r="W150" s="152">
        <v>5474209</v>
      </c>
      <c r="X150" s="153" t="s">
        <v>821</v>
      </c>
      <c r="Y150" s="154" t="s">
        <v>821</v>
      </c>
      <c r="Z150" s="147">
        <v>46236783</v>
      </c>
      <c r="AA150" s="124">
        <v>49066852</v>
      </c>
      <c r="AB150" s="125">
        <v>48617058</v>
      </c>
      <c r="AC150" s="147">
        <v>2756306.84</v>
      </c>
      <c r="AD150" s="124">
        <v>2903943.105</v>
      </c>
      <c r="AE150" s="134">
        <v>3065445.145</v>
      </c>
      <c r="AF150" s="147"/>
      <c r="AG150" s="124">
        <v>34683.67</v>
      </c>
      <c r="AH150" s="134">
        <v>81603.865000000005</v>
      </c>
      <c r="AI150" s="147">
        <v>0</v>
      </c>
      <c r="AJ150" s="124">
        <v>0</v>
      </c>
      <c r="AK150" s="148">
        <v>0</v>
      </c>
      <c r="AL150" s="147"/>
      <c r="AM150" s="124">
        <v>0</v>
      </c>
      <c r="AN150" s="155">
        <v>0</v>
      </c>
      <c r="AO150" s="147">
        <v>0</v>
      </c>
      <c r="AP150" s="124">
        <v>0</v>
      </c>
      <c r="AQ150" s="125">
        <v>0</v>
      </c>
      <c r="AR150" s="147">
        <v>0</v>
      </c>
      <c r="AS150" s="124">
        <v>0</v>
      </c>
      <c r="AT150" s="134">
        <v>0</v>
      </c>
      <c r="AU150" s="147"/>
      <c r="AV150" s="124">
        <v>0</v>
      </c>
      <c r="AW150" s="134">
        <v>0</v>
      </c>
      <c r="AX150" s="147"/>
      <c r="AY150" s="124">
        <v>23540.579999999998</v>
      </c>
      <c r="AZ150" s="134">
        <v>70802.55</v>
      </c>
      <c r="BA150" s="147"/>
      <c r="BB150" s="124"/>
      <c r="BC150" s="148">
        <v>1287.72</v>
      </c>
      <c r="BD150" s="147"/>
      <c r="BE150" s="124">
        <v>723819.17999999993</v>
      </c>
      <c r="BF150" s="155">
        <v>1061897.1299999999</v>
      </c>
      <c r="BG150" s="147"/>
      <c r="BH150" s="124"/>
      <c r="BI150" s="125">
        <v>44702.7</v>
      </c>
      <c r="BJ150" s="147">
        <v>0</v>
      </c>
      <c r="BK150" s="124">
        <v>0</v>
      </c>
      <c r="BL150" s="134">
        <v>51828.77</v>
      </c>
      <c r="BM150" s="147"/>
      <c r="BN150" s="124">
        <v>0</v>
      </c>
      <c r="BO150" s="155">
        <v>0</v>
      </c>
      <c r="BP150" s="147"/>
      <c r="BQ150" s="124"/>
      <c r="BR150" s="125">
        <v>5078.3599999999997</v>
      </c>
      <c r="BS150" s="156">
        <f t="shared" si="39"/>
        <v>69448280.053277001</v>
      </c>
      <c r="BT150" s="157">
        <f t="shared" si="40"/>
        <v>73606506.479704469</v>
      </c>
      <c r="BU150" s="158">
        <f t="shared" si="41"/>
        <v>74251849.916132003</v>
      </c>
      <c r="BV150" s="159">
        <f t="shared" si="30"/>
        <v>0.9615311029755812</v>
      </c>
      <c r="BW150" s="160">
        <f t="shared" si="31"/>
        <v>0.99962962102684272</v>
      </c>
      <c r="BX150" s="161">
        <f t="shared" si="32"/>
        <v>0.98948647022188563</v>
      </c>
      <c r="BY150" s="29">
        <f t="shared" si="33"/>
        <v>0</v>
      </c>
      <c r="BZ150" s="59">
        <f t="shared" si="34"/>
        <v>0</v>
      </c>
      <c r="CA150" s="60">
        <f t="shared" si="35"/>
        <v>0</v>
      </c>
      <c r="CB150" s="29">
        <f t="shared" si="42"/>
        <v>0</v>
      </c>
      <c r="CC150" s="59">
        <f t="shared" si="43"/>
        <v>0</v>
      </c>
      <c r="CD150" s="60">
        <f t="shared" si="44"/>
        <v>0</v>
      </c>
      <c r="CE150" s="29">
        <f t="shared" si="36"/>
        <v>0</v>
      </c>
      <c r="CF150" s="59">
        <f t="shared" si="37"/>
        <v>0</v>
      </c>
      <c r="CG150" s="60">
        <f t="shared" si="38"/>
        <v>0</v>
      </c>
      <c r="CJ150" s="121"/>
    </row>
    <row r="151" spans="1:88" x14ac:dyDescent="0.2">
      <c r="A151" s="146" t="s">
        <v>170</v>
      </c>
      <c r="B151" s="47" t="s">
        <v>779</v>
      </c>
      <c r="C151" s="4" t="s">
        <v>169</v>
      </c>
      <c r="D151" s="5" t="s">
        <v>653</v>
      </c>
      <c r="E151" s="4" t="s">
        <v>743</v>
      </c>
      <c r="F151" s="5"/>
      <c r="G151" s="8" t="s">
        <v>802</v>
      </c>
      <c r="H151" s="40"/>
      <c r="I151" s="31">
        <v>0</v>
      </c>
      <c r="J151" s="64">
        <v>0.49</v>
      </c>
      <c r="K151" s="123">
        <v>54500744</v>
      </c>
      <c r="L151" s="124">
        <v>55562446.805194803</v>
      </c>
      <c r="M151" s="125">
        <v>56624149.116843</v>
      </c>
      <c r="N151" s="147">
        <v>50413188.200000003</v>
      </c>
      <c r="O151" s="133">
        <v>51395263.294805191</v>
      </c>
      <c r="P151" s="148">
        <v>52377337.933079779</v>
      </c>
      <c r="Q151" s="149">
        <v>0</v>
      </c>
      <c r="R151" s="150">
        <v>0</v>
      </c>
      <c r="S151" s="151">
        <v>0</v>
      </c>
      <c r="T151" s="132">
        <v>35169148.085990004</v>
      </c>
      <c r="U151" s="124">
        <v>35854261.360392407</v>
      </c>
      <c r="V151" s="134">
        <v>36539374.634795003</v>
      </c>
      <c r="W151" s="152">
        <v>10315568.699999999</v>
      </c>
      <c r="X151" s="153" t="s">
        <v>821</v>
      </c>
      <c r="Y151" s="154" t="s">
        <v>821</v>
      </c>
      <c r="Z151" s="147">
        <v>12601569</v>
      </c>
      <c r="AA151" s="124">
        <v>20022021</v>
      </c>
      <c r="AB151" s="125">
        <v>21053720</v>
      </c>
      <c r="AC151" s="147">
        <v>405059.93325</v>
      </c>
      <c r="AD151" s="124">
        <v>443397.57</v>
      </c>
      <c r="AE151" s="134">
        <v>470766.76500000001</v>
      </c>
      <c r="AF151" s="147"/>
      <c r="AG151" s="124">
        <v>7534.73</v>
      </c>
      <c r="AH151" s="134">
        <v>21182.21</v>
      </c>
      <c r="AI151" s="147">
        <v>0</v>
      </c>
      <c r="AJ151" s="124">
        <v>0</v>
      </c>
      <c r="AK151" s="148">
        <v>0</v>
      </c>
      <c r="AL151" s="147"/>
      <c r="AM151" s="124">
        <v>0</v>
      </c>
      <c r="AN151" s="155">
        <v>0</v>
      </c>
      <c r="AO151" s="147">
        <v>0</v>
      </c>
      <c r="AP151" s="124">
        <v>0</v>
      </c>
      <c r="AQ151" s="125">
        <v>0</v>
      </c>
      <c r="AR151" s="147">
        <v>3009.7563999999998</v>
      </c>
      <c r="AS151" s="124">
        <v>27988.799999999999</v>
      </c>
      <c r="AT151" s="134">
        <v>5204.78</v>
      </c>
      <c r="AU151" s="147"/>
      <c r="AV151" s="124">
        <v>639.93999999999994</v>
      </c>
      <c r="AW151" s="134">
        <v>736.47</v>
      </c>
      <c r="AX151" s="147"/>
      <c r="AY151" s="124">
        <v>10412.99</v>
      </c>
      <c r="AZ151" s="134">
        <v>26138.07</v>
      </c>
      <c r="BA151" s="147"/>
      <c r="BB151" s="124"/>
      <c r="BC151" s="148">
        <v>180.32</v>
      </c>
      <c r="BD151" s="147"/>
      <c r="BE151" s="124">
        <v>128845.5</v>
      </c>
      <c r="BF151" s="155">
        <v>201884.9</v>
      </c>
      <c r="BG151" s="147"/>
      <c r="BH151" s="124"/>
      <c r="BI151" s="125">
        <v>13507.83</v>
      </c>
      <c r="BJ151" s="147">
        <v>0</v>
      </c>
      <c r="BK151" s="124">
        <v>0</v>
      </c>
      <c r="BL151" s="134">
        <v>0</v>
      </c>
      <c r="BM151" s="147"/>
      <c r="BN151" s="124">
        <v>0</v>
      </c>
      <c r="BO151" s="155">
        <v>0</v>
      </c>
      <c r="BP151" s="147"/>
      <c r="BQ151" s="124"/>
      <c r="BR151" s="125">
        <v>716.87</v>
      </c>
      <c r="BS151" s="156">
        <f t="shared" si="39"/>
        <v>48178786.775640003</v>
      </c>
      <c r="BT151" s="157">
        <f t="shared" si="40"/>
        <v>56495101.890392408</v>
      </c>
      <c r="BU151" s="158">
        <f t="shared" si="41"/>
        <v>58333412.849794999</v>
      </c>
      <c r="BV151" s="159">
        <f t="shared" si="30"/>
        <v>0.88400236840142954</v>
      </c>
      <c r="BW151" s="160">
        <f t="shared" si="31"/>
        <v>1.0167857093923085</v>
      </c>
      <c r="BX151" s="161">
        <f t="shared" si="32"/>
        <v>1.0301861265839944</v>
      </c>
      <c r="BY151" s="29">
        <f t="shared" si="33"/>
        <v>2234401.4243599996</v>
      </c>
      <c r="BZ151" s="59">
        <f t="shared" si="34"/>
        <v>0</v>
      </c>
      <c r="CA151" s="60">
        <f t="shared" si="35"/>
        <v>0</v>
      </c>
      <c r="CB151" s="29">
        <f t="shared" si="42"/>
        <v>2234401</v>
      </c>
      <c r="CC151" s="59">
        <f t="shared" si="43"/>
        <v>0</v>
      </c>
      <c r="CD151" s="60">
        <f t="shared" si="44"/>
        <v>0</v>
      </c>
      <c r="CE151" s="29">
        <f t="shared" si="36"/>
        <v>0</v>
      </c>
      <c r="CF151" s="59">
        <f t="shared" si="37"/>
        <v>0</v>
      </c>
      <c r="CG151" s="60">
        <f t="shared" si="38"/>
        <v>0</v>
      </c>
      <c r="CJ151" s="121"/>
    </row>
    <row r="152" spans="1:88" x14ac:dyDescent="0.2">
      <c r="A152" s="146" t="s">
        <v>172</v>
      </c>
      <c r="B152" s="47" t="s">
        <v>781</v>
      </c>
      <c r="C152" s="4" t="s">
        <v>171</v>
      </c>
      <c r="D152" s="5" t="s">
        <v>701</v>
      </c>
      <c r="E152" s="4" t="s">
        <v>653</v>
      </c>
      <c r="F152" s="5"/>
      <c r="G152" s="8" t="s">
        <v>802</v>
      </c>
      <c r="H152" s="40"/>
      <c r="I152" s="31">
        <v>0</v>
      </c>
      <c r="J152" s="64">
        <v>0.3</v>
      </c>
      <c r="K152" s="123">
        <v>97428963</v>
      </c>
      <c r="L152" s="124">
        <v>99326929.811688304</v>
      </c>
      <c r="M152" s="125">
        <v>101224896.510759</v>
      </c>
      <c r="N152" s="147">
        <v>90121790.775000006</v>
      </c>
      <c r="O152" s="133">
        <v>91877410.075811684</v>
      </c>
      <c r="P152" s="148">
        <v>93633029.272452071</v>
      </c>
      <c r="Q152" s="149">
        <v>0</v>
      </c>
      <c r="R152" s="150">
        <v>0</v>
      </c>
      <c r="S152" s="151">
        <v>0</v>
      </c>
      <c r="T152" s="132">
        <v>62916715.354805</v>
      </c>
      <c r="U152" s="124">
        <v>64142365.653924569</v>
      </c>
      <c r="V152" s="134">
        <v>65368015.953043997</v>
      </c>
      <c r="W152" s="152">
        <v>9531146</v>
      </c>
      <c r="X152" s="153" t="s">
        <v>821</v>
      </c>
      <c r="Y152" s="154" t="s">
        <v>821</v>
      </c>
      <c r="Z152" s="147">
        <v>32555170</v>
      </c>
      <c r="AA152" s="124">
        <v>33484055</v>
      </c>
      <c r="AB152" s="125">
        <v>36766660</v>
      </c>
      <c r="AC152" s="147">
        <v>774739.5</v>
      </c>
      <c r="AD152" s="124">
        <v>841472.54999999993</v>
      </c>
      <c r="AE152" s="134">
        <v>872308.5</v>
      </c>
      <c r="AF152" s="147"/>
      <c r="AG152" s="124">
        <v>9547.1999999999989</v>
      </c>
      <c r="AH152" s="134">
        <v>16191</v>
      </c>
      <c r="AI152" s="147">
        <v>0</v>
      </c>
      <c r="AJ152" s="124">
        <v>0</v>
      </c>
      <c r="AK152" s="148">
        <v>0</v>
      </c>
      <c r="AL152" s="147"/>
      <c r="AM152" s="124">
        <v>0</v>
      </c>
      <c r="AN152" s="155">
        <v>0</v>
      </c>
      <c r="AO152" s="147">
        <v>0</v>
      </c>
      <c r="AP152" s="124">
        <v>0</v>
      </c>
      <c r="AQ152" s="125">
        <v>0</v>
      </c>
      <c r="AR152" s="147">
        <v>0</v>
      </c>
      <c r="AS152" s="124">
        <v>26063.1</v>
      </c>
      <c r="AT152" s="134">
        <v>5352.5999999999995</v>
      </c>
      <c r="AU152" s="147"/>
      <c r="AV152" s="124">
        <v>0</v>
      </c>
      <c r="AW152" s="134">
        <v>564</v>
      </c>
      <c r="AX152" s="147"/>
      <c r="AY152" s="124">
        <v>1122.8999999999999</v>
      </c>
      <c r="AZ152" s="134">
        <v>2021.1</v>
      </c>
      <c r="BA152" s="147"/>
      <c r="BB152" s="124"/>
      <c r="BC152" s="148">
        <v>847.8</v>
      </c>
      <c r="BD152" s="147"/>
      <c r="BE152" s="124">
        <v>360373.8</v>
      </c>
      <c r="BF152" s="155">
        <v>544922.1</v>
      </c>
      <c r="BG152" s="147"/>
      <c r="BH152" s="124"/>
      <c r="BI152" s="125">
        <v>20038.2</v>
      </c>
      <c r="BJ152" s="147">
        <v>0</v>
      </c>
      <c r="BK152" s="124">
        <v>0</v>
      </c>
      <c r="BL152" s="134">
        <v>0</v>
      </c>
      <c r="BM152" s="147"/>
      <c r="BN152" s="124">
        <v>0</v>
      </c>
      <c r="BO152" s="155">
        <v>0</v>
      </c>
      <c r="BP152" s="147"/>
      <c r="BQ152" s="124"/>
      <c r="BR152" s="125">
        <v>13128.9</v>
      </c>
      <c r="BS152" s="156">
        <f t="shared" si="39"/>
        <v>96246624.854804993</v>
      </c>
      <c r="BT152" s="157">
        <f t="shared" si="40"/>
        <v>98865000.203924567</v>
      </c>
      <c r="BU152" s="158">
        <f t="shared" si="41"/>
        <v>103610050.153044</v>
      </c>
      <c r="BV152" s="159">
        <f t="shared" si="30"/>
        <v>0.98786461326499997</v>
      </c>
      <c r="BW152" s="160">
        <f t="shared" si="31"/>
        <v>0.99534940213455203</v>
      </c>
      <c r="BX152" s="161">
        <f t="shared" si="32"/>
        <v>1.0235629150979817</v>
      </c>
      <c r="BY152" s="29">
        <f t="shared" si="33"/>
        <v>0</v>
      </c>
      <c r="BZ152" s="59">
        <f t="shared" si="34"/>
        <v>0</v>
      </c>
      <c r="CA152" s="60">
        <f t="shared" si="35"/>
        <v>0</v>
      </c>
      <c r="CB152" s="29">
        <f t="shared" si="42"/>
        <v>0</v>
      </c>
      <c r="CC152" s="59">
        <f t="shared" si="43"/>
        <v>0</v>
      </c>
      <c r="CD152" s="60">
        <f t="shared" si="44"/>
        <v>0</v>
      </c>
      <c r="CE152" s="29">
        <f t="shared" si="36"/>
        <v>0</v>
      </c>
      <c r="CF152" s="59">
        <f t="shared" si="37"/>
        <v>0</v>
      </c>
      <c r="CG152" s="60">
        <f t="shared" si="38"/>
        <v>0</v>
      </c>
      <c r="CJ152" s="121"/>
    </row>
    <row r="153" spans="1:88" x14ac:dyDescent="0.2">
      <c r="A153" s="146" t="s">
        <v>174</v>
      </c>
      <c r="B153" s="47" t="s">
        <v>777</v>
      </c>
      <c r="C153" s="4" t="s">
        <v>173</v>
      </c>
      <c r="D153" s="5" t="s">
        <v>723</v>
      </c>
      <c r="E153" s="4" t="s">
        <v>712</v>
      </c>
      <c r="F153" s="5"/>
      <c r="G153" s="8" t="s">
        <v>802</v>
      </c>
      <c r="H153" s="40"/>
      <c r="I153" s="31">
        <v>0</v>
      </c>
      <c r="J153" s="64">
        <v>0.4</v>
      </c>
      <c r="K153" s="123">
        <v>5011544</v>
      </c>
      <c r="L153" s="124">
        <v>5109171.4805194801</v>
      </c>
      <c r="M153" s="125">
        <v>5206798.5609999998</v>
      </c>
      <c r="N153" s="147">
        <v>4635678.2</v>
      </c>
      <c r="O153" s="133">
        <v>4725983.6194805196</v>
      </c>
      <c r="P153" s="148">
        <v>4816288.6689250004</v>
      </c>
      <c r="Q153" s="149">
        <v>0.5</v>
      </c>
      <c r="R153" s="150">
        <v>0.5</v>
      </c>
      <c r="S153" s="151">
        <v>0.5</v>
      </c>
      <c r="T153" s="132">
        <v>-19021835.920697</v>
      </c>
      <c r="U153" s="124">
        <v>-19392391.165905382</v>
      </c>
      <c r="V153" s="134">
        <v>-19762946.411114</v>
      </c>
      <c r="W153" s="152">
        <v>9042301</v>
      </c>
      <c r="X153" s="153" t="s">
        <v>821</v>
      </c>
      <c r="Y153" s="154" t="s">
        <v>821</v>
      </c>
      <c r="Z153" s="147">
        <v>23427083</v>
      </c>
      <c r="AA153" s="124">
        <v>19602701</v>
      </c>
      <c r="AB153" s="125">
        <v>13595634</v>
      </c>
      <c r="AC153" s="147">
        <v>621031.4</v>
      </c>
      <c r="AD153" s="124">
        <v>656556.20000000007</v>
      </c>
      <c r="AE153" s="134">
        <v>680636.60000000009</v>
      </c>
      <c r="AF153" s="147"/>
      <c r="AG153" s="124">
        <v>3547.8</v>
      </c>
      <c r="AH153" s="134">
        <v>6616</v>
      </c>
      <c r="AI153" s="147">
        <v>0</v>
      </c>
      <c r="AJ153" s="124">
        <v>0</v>
      </c>
      <c r="AK153" s="148">
        <v>0</v>
      </c>
      <c r="AL153" s="147"/>
      <c r="AM153" s="124">
        <v>0</v>
      </c>
      <c r="AN153" s="155">
        <v>0</v>
      </c>
      <c r="AO153" s="147">
        <v>0</v>
      </c>
      <c r="AP153" s="124">
        <v>0</v>
      </c>
      <c r="AQ153" s="125">
        <v>0</v>
      </c>
      <c r="AR153" s="147">
        <v>130</v>
      </c>
      <c r="AS153" s="124">
        <v>3095.6000000000004</v>
      </c>
      <c r="AT153" s="134">
        <v>2270.4</v>
      </c>
      <c r="AU153" s="147"/>
      <c r="AV153" s="124">
        <v>0</v>
      </c>
      <c r="AW153" s="134">
        <v>-126</v>
      </c>
      <c r="AX153" s="147"/>
      <c r="AY153" s="124">
        <v>8330.4</v>
      </c>
      <c r="AZ153" s="134">
        <v>18104.400000000001</v>
      </c>
      <c r="BA153" s="147"/>
      <c r="BB153" s="124"/>
      <c r="BC153" s="148">
        <v>-41.6</v>
      </c>
      <c r="BD153" s="147"/>
      <c r="BE153" s="124">
        <v>253013.6</v>
      </c>
      <c r="BF153" s="155">
        <v>349347.60000000003</v>
      </c>
      <c r="BG153" s="147"/>
      <c r="BH153" s="124"/>
      <c r="BI153" s="125">
        <v>3990.4</v>
      </c>
      <c r="BJ153" s="147">
        <v>4134.4000000000005</v>
      </c>
      <c r="BK153" s="124">
        <v>0</v>
      </c>
      <c r="BL153" s="134">
        <v>146682.80000000002</v>
      </c>
      <c r="BM153" s="147"/>
      <c r="BN153" s="124">
        <v>0</v>
      </c>
      <c r="BO153" s="155">
        <v>0</v>
      </c>
      <c r="BP153" s="147"/>
      <c r="BQ153" s="124"/>
      <c r="BR153" s="125">
        <v>10506</v>
      </c>
      <c r="BS153" s="156">
        <f t="shared" si="39"/>
        <v>5030542.8793029971</v>
      </c>
      <c r="BT153" s="157">
        <f t="shared" si="40"/>
        <v>1134853.434094619</v>
      </c>
      <c r="BU153" s="158">
        <f t="shared" si="41"/>
        <v>-4949325.8111139983</v>
      </c>
      <c r="BV153" s="159">
        <f t="shared" si="30"/>
        <v>1.0037910231463592</v>
      </c>
      <c r="BW153" s="160">
        <f t="shared" si="31"/>
        <v>0.22212083474231553</v>
      </c>
      <c r="BX153" s="161">
        <f t="shared" si="32"/>
        <v>-0.95055066047407222</v>
      </c>
      <c r="BY153" s="29">
        <f t="shared" si="33"/>
        <v>0</v>
      </c>
      <c r="BZ153" s="59">
        <f t="shared" si="34"/>
        <v>3591130.1853859005</v>
      </c>
      <c r="CA153" s="60">
        <f t="shared" si="35"/>
        <v>9765614.4800389986</v>
      </c>
      <c r="CB153" s="29">
        <f t="shared" si="42"/>
        <v>0</v>
      </c>
      <c r="CC153" s="59">
        <f t="shared" si="43"/>
        <v>3591130</v>
      </c>
      <c r="CD153" s="60">
        <f t="shared" si="44"/>
        <v>9765614</v>
      </c>
      <c r="CE153" s="29">
        <f t="shared" si="36"/>
        <v>9499</v>
      </c>
      <c r="CF153" s="59">
        <f t="shared" si="37"/>
        <v>0</v>
      </c>
      <c r="CG153" s="60">
        <f t="shared" si="38"/>
        <v>0</v>
      </c>
      <c r="CJ153" s="121"/>
    </row>
    <row r="154" spans="1:88" x14ac:dyDescent="0.2">
      <c r="A154" s="146" t="s">
        <v>176</v>
      </c>
      <c r="B154" s="47" t="s">
        <v>779</v>
      </c>
      <c r="C154" s="4" t="s">
        <v>175</v>
      </c>
      <c r="D154" s="5" t="s">
        <v>653</v>
      </c>
      <c r="E154" s="4" t="s">
        <v>717</v>
      </c>
      <c r="F154" s="39" t="s">
        <v>789</v>
      </c>
      <c r="G154" s="36" t="s">
        <v>789</v>
      </c>
      <c r="H154" s="38" t="s">
        <v>789</v>
      </c>
      <c r="I154" s="31">
        <v>0</v>
      </c>
      <c r="J154" s="64">
        <v>0.49</v>
      </c>
      <c r="K154" s="123">
        <v>138405785</v>
      </c>
      <c r="L154" s="124">
        <v>141102001.59090909</v>
      </c>
      <c r="M154" s="125">
        <v>143798218.56379899</v>
      </c>
      <c r="N154" s="147">
        <v>128025351.125</v>
      </c>
      <c r="O154" s="133">
        <v>130519351.47159092</v>
      </c>
      <c r="P154" s="148">
        <v>133013352.17151408</v>
      </c>
      <c r="Q154" s="149">
        <v>0.18608665864151708</v>
      </c>
      <c r="R154" s="150">
        <v>0.18608665864151708</v>
      </c>
      <c r="S154" s="151">
        <v>0.18608665864151708</v>
      </c>
      <c r="T154" s="132">
        <v>-31643995.445900999</v>
      </c>
      <c r="U154" s="124">
        <v>-32260436.915626343</v>
      </c>
      <c r="V154" s="134">
        <v>-32876878.385352001</v>
      </c>
      <c r="W154" s="152">
        <v>17029923</v>
      </c>
      <c r="X154" s="153" t="s">
        <v>817</v>
      </c>
      <c r="Y154" s="154" t="s">
        <v>821</v>
      </c>
      <c r="Z154" s="147">
        <v>166456872</v>
      </c>
      <c r="AA154" s="124">
        <v>162658658</v>
      </c>
      <c r="AB154" s="125">
        <v>173430617</v>
      </c>
      <c r="AC154" s="147">
        <v>3709337.4849999999</v>
      </c>
      <c r="AD154" s="124">
        <v>3938691.54</v>
      </c>
      <c r="AE154" s="134">
        <v>4135753.125</v>
      </c>
      <c r="AF154" s="147"/>
      <c r="AG154" s="124">
        <v>58299.71</v>
      </c>
      <c r="AH154" s="134">
        <v>43725.64</v>
      </c>
      <c r="AI154" s="147">
        <v>0</v>
      </c>
      <c r="AJ154" s="124">
        <v>153499.35999999999</v>
      </c>
      <c r="AK154" s="148">
        <v>80018.959999999992</v>
      </c>
      <c r="AL154" s="147"/>
      <c r="AM154" s="124">
        <v>0</v>
      </c>
      <c r="AN154" s="155">
        <v>15113.07</v>
      </c>
      <c r="AO154" s="147">
        <v>0</v>
      </c>
      <c r="AP154" s="124">
        <v>0</v>
      </c>
      <c r="AQ154" s="125">
        <v>0</v>
      </c>
      <c r="AR154" s="147">
        <v>0</v>
      </c>
      <c r="AS154" s="124">
        <v>0</v>
      </c>
      <c r="AT154" s="134">
        <v>23553.32</v>
      </c>
      <c r="AU154" s="147"/>
      <c r="AV154" s="124">
        <v>0</v>
      </c>
      <c r="AW154" s="134">
        <v>0</v>
      </c>
      <c r="AX154" s="147"/>
      <c r="AY154" s="124">
        <v>34980.61</v>
      </c>
      <c r="AZ154" s="134">
        <v>121927.67999999999</v>
      </c>
      <c r="BA154" s="147"/>
      <c r="BB154" s="124"/>
      <c r="BC154" s="148">
        <v>14115.43</v>
      </c>
      <c r="BD154" s="147"/>
      <c r="BE154" s="124">
        <v>1536604.23</v>
      </c>
      <c r="BF154" s="155">
        <v>2168773.81</v>
      </c>
      <c r="BG154" s="147"/>
      <c r="BH154" s="124"/>
      <c r="BI154" s="125">
        <v>12888.96</v>
      </c>
      <c r="BJ154" s="147">
        <v>0</v>
      </c>
      <c r="BK154" s="124">
        <v>0</v>
      </c>
      <c r="BL154" s="134">
        <v>468143.55</v>
      </c>
      <c r="BM154" s="147"/>
      <c r="BN154" s="124">
        <v>0</v>
      </c>
      <c r="BO154" s="155">
        <v>0</v>
      </c>
      <c r="BP154" s="147"/>
      <c r="BQ154" s="124"/>
      <c r="BR154" s="125">
        <v>35200.620000000003</v>
      </c>
      <c r="BS154" s="156">
        <f t="shared" si="39"/>
        <v>145197943.85509899</v>
      </c>
      <c r="BT154" s="157">
        <f t="shared" si="40"/>
        <v>134451364.08037367</v>
      </c>
      <c r="BU154" s="158">
        <f t="shared" si="41"/>
        <v>146004020.32564801</v>
      </c>
      <c r="BV154" s="159">
        <f t="shared" si="30"/>
        <v>1.0490742410449028</v>
      </c>
      <c r="BW154" s="160">
        <f t="shared" si="31"/>
        <v>0.95286645521998103</v>
      </c>
      <c r="BX154" s="161">
        <f t="shared" si="32"/>
        <v>1.0153395625055701</v>
      </c>
      <c r="BY154" s="29">
        <f t="shared" si="33"/>
        <v>0</v>
      </c>
      <c r="BZ154" s="59">
        <f t="shared" si="34"/>
        <v>0</v>
      </c>
      <c r="CA154" s="60">
        <f t="shared" si="35"/>
        <v>0</v>
      </c>
      <c r="CB154" s="29">
        <f t="shared" si="42"/>
        <v>0</v>
      </c>
      <c r="CC154" s="59">
        <f t="shared" si="43"/>
        <v>0</v>
      </c>
      <c r="CD154" s="60">
        <f t="shared" si="44"/>
        <v>0</v>
      </c>
      <c r="CE154" s="29">
        <f t="shared" si="36"/>
        <v>1263930</v>
      </c>
      <c r="CF154" s="59">
        <f t="shared" si="37"/>
        <v>0</v>
      </c>
      <c r="CG154" s="60">
        <f t="shared" si="38"/>
        <v>410470</v>
      </c>
      <c r="CJ154" s="121"/>
    </row>
    <row r="155" spans="1:88" x14ac:dyDescent="0.2">
      <c r="A155" s="146" t="s">
        <v>178</v>
      </c>
      <c r="B155" s="47" t="s">
        <v>780</v>
      </c>
      <c r="C155" s="4" t="s">
        <v>177</v>
      </c>
      <c r="D155" s="5" t="s">
        <v>653</v>
      </c>
      <c r="E155" s="4" t="s">
        <v>711</v>
      </c>
      <c r="F155" s="39" t="s">
        <v>820</v>
      </c>
      <c r="G155" s="8" t="s">
        <v>802</v>
      </c>
      <c r="H155" s="38" t="s">
        <v>828</v>
      </c>
      <c r="I155" s="31">
        <v>0</v>
      </c>
      <c r="J155" s="64">
        <v>0.49</v>
      </c>
      <c r="K155" s="123">
        <v>88517197</v>
      </c>
      <c r="L155" s="124">
        <v>90241557.980519474</v>
      </c>
      <c r="M155" s="125">
        <v>91965919.336348996</v>
      </c>
      <c r="N155" s="147">
        <v>81878407.225000009</v>
      </c>
      <c r="O155" s="133">
        <v>83473441.131980523</v>
      </c>
      <c r="P155" s="148">
        <v>85068475.386122823</v>
      </c>
      <c r="Q155" s="149">
        <v>0</v>
      </c>
      <c r="R155" s="150">
        <v>0</v>
      </c>
      <c r="S155" s="151">
        <v>0</v>
      </c>
      <c r="T155" s="132">
        <v>42206886.87416099</v>
      </c>
      <c r="U155" s="124">
        <v>43029098.95612517</v>
      </c>
      <c r="V155" s="134">
        <v>43851311.038089</v>
      </c>
      <c r="W155" s="152">
        <v>5265269</v>
      </c>
      <c r="X155" s="153" t="s">
        <v>821</v>
      </c>
      <c r="Y155" s="154" t="s">
        <v>821</v>
      </c>
      <c r="Z155" s="147">
        <v>44430901</v>
      </c>
      <c r="AA155" s="124">
        <v>46310735</v>
      </c>
      <c r="AB155" s="125">
        <v>49571677</v>
      </c>
      <c r="AC155" s="147">
        <v>1912102.5</v>
      </c>
      <c r="AD155" s="124">
        <v>2041298.595</v>
      </c>
      <c r="AE155" s="134">
        <v>2130652.5449999999</v>
      </c>
      <c r="AF155" s="147"/>
      <c r="AG155" s="124">
        <v>37183.404999999999</v>
      </c>
      <c r="AH155" s="134">
        <v>50212.504999999997</v>
      </c>
      <c r="AI155" s="147">
        <v>0</v>
      </c>
      <c r="AJ155" s="124">
        <v>0</v>
      </c>
      <c r="AK155" s="148">
        <v>60676.7</v>
      </c>
      <c r="AL155" s="147"/>
      <c r="AM155" s="124">
        <v>0</v>
      </c>
      <c r="AN155" s="155">
        <v>11899.16</v>
      </c>
      <c r="AO155" s="147">
        <v>0</v>
      </c>
      <c r="AP155" s="124">
        <v>0</v>
      </c>
      <c r="AQ155" s="125">
        <v>0</v>
      </c>
      <c r="AR155" s="147">
        <v>3958.71</v>
      </c>
      <c r="AS155" s="124">
        <v>40644.03</v>
      </c>
      <c r="AT155" s="134">
        <v>2514.19</v>
      </c>
      <c r="AU155" s="147"/>
      <c r="AV155" s="124">
        <v>0</v>
      </c>
      <c r="AW155" s="134">
        <v>-1245.0899999999999</v>
      </c>
      <c r="AX155" s="147"/>
      <c r="AY155" s="124">
        <v>40128.550000000003</v>
      </c>
      <c r="AZ155" s="134">
        <v>53526.62</v>
      </c>
      <c r="BA155" s="147"/>
      <c r="BB155" s="124"/>
      <c r="BC155" s="148">
        <v>5498.29</v>
      </c>
      <c r="BD155" s="147"/>
      <c r="BE155" s="124">
        <v>662282.04</v>
      </c>
      <c r="BF155" s="155">
        <v>930559</v>
      </c>
      <c r="BG155" s="147"/>
      <c r="BH155" s="124"/>
      <c r="BI155" s="125">
        <v>9056.67</v>
      </c>
      <c r="BJ155" s="147">
        <v>0</v>
      </c>
      <c r="BK155" s="124">
        <v>0</v>
      </c>
      <c r="BL155" s="134">
        <v>0</v>
      </c>
      <c r="BM155" s="147"/>
      <c r="BN155" s="124">
        <v>0</v>
      </c>
      <c r="BO155" s="155">
        <v>0</v>
      </c>
      <c r="BP155" s="147"/>
      <c r="BQ155" s="124"/>
      <c r="BR155" s="125">
        <v>482.65</v>
      </c>
      <c r="BS155" s="156">
        <f t="shared" si="39"/>
        <v>88553849.084160984</v>
      </c>
      <c r="BT155" s="157">
        <f t="shared" si="40"/>
        <v>92161370.576125175</v>
      </c>
      <c r="BU155" s="158">
        <f t="shared" si="41"/>
        <v>96676821.278088987</v>
      </c>
      <c r="BV155" s="159">
        <f t="shared" si="30"/>
        <v>1.0004140673835502</v>
      </c>
      <c r="BW155" s="160">
        <f t="shared" si="31"/>
        <v>1.0212741517164423</v>
      </c>
      <c r="BX155" s="161">
        <f t="shared" si="32"/>
        <v>1.0512244315691632</v>
      </c>
      <c r="BY155" s="29">
        <f t="shared" si="33"/>
        <v>0</v>
      </c>
      <c r="BZ155" s="59">
        <f t="shared" si="34"/>
        <v>0</v>
      </c>
      <c r="CA155" s="60">
        <f t="shared" si="35"/>
        <v>0</v>
      </c>
      <c r="CB155" s="29">
        <f t="shared" si="42"/>
        <v>0</v>
      </c>
      <c r="CC155" s="59">
        <f t="shared" si="43"/>
        <v>0</v>
      </c>
      <c r="CD155" s="60">
        <f t="shared" si="44"/>
        <v>0</v>
      </c>
      <c r="CE155" s="29">
        <f t="shared" si="36"/>
        <v>0</v>
      </c>
      <c r="CF155" s="59">
        <f t="shared" si="37"/>
        <v>0</v>
      </c>
      <c r="CG155" s="60">
        <f t="shared" si="38"/>
        <v>0</v>
      </c>
      <c r="CJ155" s="121"/>
    </row>
    <row r="156" spans="1:88" x14ac:dyDescent="0.2">
      <c r="A156" s="146" t="s">
        <v>180</v>
      </c>
      <c r="B156" s="47" t="s">
        <v>777</v>
      </c>
      <c r="C156" s="4" t="s">
        <v>179</v>
      </c>
      <c r="D156" s="5" t="s">
        <v>739</v>
      </c>
      <c r="E156" s="4" t="s">
        <v>719</v>
      </c>
      <c r="F156" s="5"/>
      <c r="G156" s="8" t="s">
        <v>802</v>
      </c>
      <c r="H156" s="38" t="s">
        <v>832</v>
      </c>
      <c r="I156" s="31">
        <v>0</v>
      </c>
      <c r="J156" s="64">
        <v>0.4</v>
      </c>
      <c r="K156" s="123">
        <v>1959328</v>
      </c>
      <c r="L156" s="124">
        <v>1997496.7272727271</v>
      </c>
      <c r="M156" s="125">
        <v>2035665.6305529999</v>
      </c>
      <c r="N156" s="147">
        <v>1812378.4000000001</v>
      </c>
      <c r="O156" s="133">
        <v>1847684.4727272727</v>
      </c>
      <c r="P156" s="148">
        <v>1882990.708261525</v>
      </c>
      <c r="Q156" s="149">
        <v>0.5</v>
      </c>
      <c r="R156" s="150">
        <v>0.5</v>
      </c>
      <c r="S156" s="151">
        <v>0.5</v>
      </c>
      <c r="T156" s="132">
        <v>-7062915.0655959994</v>
      </c>
      <c r="U156" s="124">
        <v>-7200504.3201205963</v>
      </c>
      <c r="V156" s="134">
        <v>-7338093.5746449996</v>
      </c>
      <c r="W156" s="152">
        <v>782225</v>
      </c>
      <c r="X156" s="153" t="s">
        <v>821</v>
      </c>
      <c r="Y156" s="154" t="s">
        <v>821</v>
      </c>
      <c r="Z156" s="147">
        <v>9013966</v>
      </c>
      <c r="AA156" s="124">
        <v>9405820</v>
      </c>
      <c r="AB156" s="125">
        <v>9468002</v>
      </c>
      <c r="AC156" s="147">
        <v>418773.80000000005</v>
      </c>
      <c r="AD156" s="124">
        <v>472146.4</v>
      </c>
      <c r="AE156" s="134">
        <v>496174.80000000005</v>
      </c>
      <c r="AF156" s="147"/>
      <c r="AG156" s="124">
        <v>14854.2</v>
      </c>
      <c r="AH156" s="134">
        <v>11624.400000000001</v>
      </c>
      <c r="AI156" s="147">
        <v>0</v>
      </c>
      <c r="AJ156" s="124">
        <v>0</v>
      </c>
      <c r="AK156" s="148">
        <v>1392.8000000000002</v>
      </c>
      <c r="AL156" s="147"/>
      <c r="AM156" s="124">
        <v>0</v>
      </c>
      <c r="AN156" s="155">
        <v>0</v>
      </c>
      <c r="AO156" s="147">
        <v>0</v>
      </c>
      <c r="AP156" s="124">
        <v>0</v>
      </c>
      <c r="AQ156" s="125">
        <v>0</v>
      </c>
      <c r="AR156" s="147">
        <v>0</v>
      </c>
      <c r="AS156" s="124">
        <v>0</v>
      </c>
      <c r="AT156" s="134">
        <v>0</v>
      </c>
      <c r="AU156" s="147"/>
      <c r="AV156" s="124">
        <v>0</v>
      </c>
      <c r="AW156" s="134">
        <v>0</v>
      </c>
      <c r="AX156" s="147"/>
      <c r="AY156" s="124">
        <v>0</v>
      </c>
      <c r="AZ156" s="134">
        <v>1058.4000000000001</v>
      </c>
      <c r="BA156" s="147"/>
      <c r="BB156" s="124"/>
      <c r="BC156" s="148">
        <v>0</v>
      </c>
      <c r="BD156" s="147"/>
      <c r="BE156" s="124">
        <v>198418</v>
      </c>
      <c r="BF156" s="155">
        <v>276646.40000000002</v>
      </c>
      <c r="BG156" s="147"/>
      <c r="BH156" s="124"/>
      <c r="BI156" s="125">
        <v>1039.6000000000001</v>
      </c>
      <c r="BJ156" s="147">
        <v>14296.800000000001</v>
      </c>
      <c r="BK156" s="124">
        <v>286</v>
      </c>
      <c r="BL156" s="134">
        <v>0</v>
      </c>
      <c r="BM156" s="147"/>
      <c r="BN156" s="124">
        <v>0</v>
      </c>
      <c r="BO156" s="155">
        <v>0</v>
      </c>
      <c r="BP156" s="147"/>
      <c r="BQ156" s="124"/>
      <c r="BR156" s="125">
        <v>6379.6</v>
      </c>
      <c r="BS156" s="156">
        <f t="shared" si="39"/>
        <v>2384121.5344040021</v>
      </c>
      <c r="BT156" s="157">
        <f t="shared" si="40"/>
        <v>2891020.2798794033</v>
      </c>
      <c r="BU156" s="158">
        <f t="shared" si="41"/>
        <v>2924224.4253550023</v>
      </c>
      <c r="BV156" s="159">
        <f t="shared" si="30"/>
        <v>1.2168057284967102</v>
      </c>
      <c r="BW156" s="160">
        <f t="shared" si="31"/>
        <v>1.4473216603596866</v>
      </c>
      <c r="BX156" s="161">
        <f t="shared" si="32"/>
        <v>1.4364954545902613</v>
      </c>
      <c r="BY156" s="29">
        <f t="shared" si="33"/>
        <v>0</v>
      </c>
      <c r="BZ156" s="59">
        <f t="shared" si="34"/>
        <v>0</v>
      </c>
      <c r="CA156" s="60">
        <f t="shared" si="35"/>
        <v>0</v>
      </c>
      <c r="CB156" s="29">
        <f t="shared" si="42"/>
        <v>0</v>
      </c>
      <c r="CC156" s="59">
        <f t="shared" si="43"/>
        <v>0</v>
      </c>
      <c r="CD156" s="60">
        <f t="shared" si="44"/>
        <v>0</v>
      </c>
      <c r="CE156" s="29">
        <f t="shared" si="36"/>
        <v>212397</v>
      </c>
      <c r="CF156" s="59">
        <f t="shared" si="37"/>
        <v>446762</v>
      </c>
      <c r="CG156" s="60">
        <f t="shared" si="38"/>
        <v>444279</v>
      </c>
      <c r="CJ156" s="121"/>
    </row>
    <row r="157" spans="1:88" x14ac:dyDescent="0.2">
      <c r="A157" s="146" t="s">
        <v>182</v>
      </c>
      <c r="B157" s="47" t="s">
        <v>781</v>
      </c>
      <c r="C157" s="4" t="s">
        <v>181</v>
      </c>
      <c r="D157" s="5" t="s">
        <v>701</v>
      </c>
      <c r="E157" s="4" t="s">
        <v>653</v>
      </c>
      <c r="F157" s="5"/>
      <c r="G157" s="8" t="s">
        <v>802</v>
      </c>
      <c r="H157" s="40"/>
      <c r="I157" s="31">
        <v>0</v>
      </c>
      <c r="J157" s="64">
        <v>0.3</v>
      </c>
      <c r="K157" s="123">
        <v>83124407</v>
      </c>
      <c r="L157" s="124">
        <v>84743713.629870132</v>
      </c>
      <c r="M157" s="125">
        <v>86363020.393106997</v>
      </c>
      <c r="N157" s="147">
        <v>76890076.475000009</v>
      </c>
      <c r="O157" s="133">
        <v>78387935.10762988</v>
      </c>
      <c r="P157" s="148">
        <v>79885793.863623977</v>
      </c>
      <c r="Q157" s="149">
        <v>0</v>
      </c>
      <c r="R157" s="150">
        <v>0</v>
      </c>
      <c r="S157" s="151">
        <v>0</v>
      </c>
      <c r="T157" s="132">
        <v>68314693.928380013</v>
      </c>
      <c r="U157" s="124">
        <v>69645499.654257536</v>
      </c>
      <c r="V157" s="134">
        <v>70976305.380135</v>
      </c>
      <c r="W157" s="152">
        <v>1721656</v>
      </c>
      <c r="X157" s="153" t="s">
        <v>821</v>
      </c>
      <c r="Y157" s="154" t="s">
        <v>821</v>
      </c>
      <c r="Z157" s="147">
        <v>14332973</v>
      </c>
      <c r="AA157" s="124">
        <v>14742902</v>
      </c>
      <c r="AB157" s="125">
        <v>15376111</v>
      </c>
      <c r="AC157" s="147">
        <v>688474.2</v>
      </c>
      <c r="AD157" s="124">
        <v>712521.15</v>
      </c>
      <c r="AE157" s="134">
        <v>726155.54999999993</v>
      </c>
      <c r="AF157" s="147"/>
      <c r="AG157" s="124">
        <v>14640.3</v>
      </c>
      <c r="AH157" s="134">
        <v>17731.8</v>
      </c>
      <c r="AI157" s="147">
        <v>0</v>
      </c>
      <c r="AJ157" s="124">
        <v>0</v>
      </c>
      <c r="AK157" s="148">
        <v>0</v>
      </c>
      <c r="AL157" s="147"/>
      <c r="AM157" s="124">
        <v>0</v>
      </c>
      <c r="AN157" s="155">
        <v>0</v>
      </c>
      <c r="AO157" s="147">
        <v>0</v>
      </c>
      <c r="AP157" s="124">
        <v>0</v>
      </c>
      <c r="AQ157" s="125">
        <v>0</v>
      </c>
      <c r="AR157" s="147">
        <v>0</v>
      </c>
      <c r="AS157" s="124">
        <v>1517.3999999999999</v>
      </c>
      <c r="AT157" s="134">
        <v>3476.4</v>
      </c>
      <c r="AU157" s="147"/>
      <c r="AV157" s="124">
        <v>124.8</v>
      </c>
      <c r="AW157" s="134">
        <v>0</v>
      </c>
      <c r="AX157" s="147"/>
      <c r="AY157" s="124">
        <v>4596.3</v>
      </c>
      <c r="AZ157" s="134">
        <v>8817</v>
      </c>
      <c r="BA157" s="147"/>
      <c r="BB157" s="124"/>
      <c r="BC157" s="148">
        <v>0</v>
      </c>
      <c r="BD157" s="147"/>
      <c r="BE157" s="124">
        <v>238155.9</v>
      </c>
      <c r="BF157" s="155">
        <v>395993.39999999997</v>
      </c>
      <c r="BG157" s="147"/>
      <c r="BH157" s="124"/>
      <c r="BI157" s="125">
        <v>33498.299999999996</v>
      </c>
      <c r="BJ157" s="147">
        <v>0</v>
      </c>
      <c r="BK157" s="124">
        <v>0</v>
      </c>
      <c r="BL157" s="134">
        <v>0</v>
      </c>
      <c r="BM157" s="147"/>
      <c r="BN157" s="124">
        <v>0</v>
      </c>
      <c r="BO157" s="155">
        <v>0</v>
      </c>
      <c r="BP157" s="147"/>
      <c r="BQ157" s="124"/>
      <c r="BR157" s="125">
        <v>81</v>
      </c>
      <c r="BS157" s="156">
        <f t="shared" si="39"/>
        <v>83336141.128380015</v>
      </c>
      <c r="BT157" s="157">
        <f t="shared" si="40"/>
        <v>85359957.504257545</v>
      </c>
      <c r="BU157" s="158">
        <f t="shared" si="41"/>
        <v>87538169.830135003</v>
      </c>
      <c r="BV157" s="159">
        <f t="shared" si="30"/>
        <v>1.0025471956555434</v>
      </c>
      <c r="BW157" s="160">
        <f t="shared" si="31"/>
        <v>1.0072718535451366</v>
      </c>
      <c r="BX157" s="161">
        <f t="shared" si="32"/>
        <v>1.0136070905310972</v>
      </c>
      <c r="BY157" s="29">
        <f t="shared" si="33"/>
        <v>0</v>
      </c>
      <c r="BZ157" s="59">
        <f t="shared" si="34"/>
        <v>0</v>
      </c>
      <c r="CA157" s="60">
        <f t="shared" si="35"/>
        <v>0</v>
      </c>
      <c r="CB157" s="29">
        <f t="shared" si="42"/>
        <v>0</v>
      </c>
      <c r="CC157" s="59">
        <f t="shared" si="43"/>
        <v>0</v>
      </c>
      <c r="CD157" s="60">
        <f t="shared" si="44"/>
        <v>0</v>
      </c>
      <c r="CE157" s="29">
        <f t="shared" si="36"/>
        <v>0</v>
      </c>
      <c r="CF157" s="59">
        <f t="shared" si="37"/>
        <v>0</v>
      </c>
      <c r="CG157" s="60">
        <f t="shared" si="38"/>
        <v>0</v>
      </c>
      <c r="CJ157" s="121"/>
    </row>
    <row r="158" spans="1:88" x14ac:dyDescent="0.2">
      <c r="A158" s="146" t="s">
        <v>184</v>
      </c>
      <c r="B158" s="47" t="s">
        <v>777</v>
      </c>
      <c r="C158" s="4" t="s">
        <v>183</v>
      </c>
      <c r="D158" s="5" t="s">
        <v>726</v>
      </c>
      <c r="E158" s="4" t="s">
        <v>727</v>
      </c>
      <c r="F158" s="39" t="s">
        <v>785</v>
      </c>
      <c r="G158" s="36" t="s">
        <v>785</v>
      </c>
      <c r="H158" s="38" t="s">
        <v>785</v>
      </c>
      <c r="I158" s="31">
        <v>0</v>
      </c>
      <c r="J158" s="64">
        <v>0.4</v>
      </c>
      <c r="K158" s="123">
        <v>1849161</v>
      </c>
      <c r="L158" s="124">
        <v>1885183.6168831168</v>
      </c>
      <c r="M158" s="125">
        <v>1921206.4384939999</v>
      </c>
      <c r="N158" s="147">
        <v>1710473.925</v>
      </c>
      <c r="O158" s="133">
        <v>1743794.8456168831</v>
      </c>
      <c r="P158" s="148">
        <v>1777115.95560695</v>
      </c>
      <c r="Q158" s="149">
        <v>0.5</v>
      </c>
      <c r="R158" s="150">
        <v>0.5</v>
      </c>
      <c r="S158" s="151">
        <v>0.5</v>
      </c>
      <c r="T158" s="132">
        <v>-10757159.652873</v>
      </c>
      <c r="U158" s="124">
        <v>-10966714.71104585</v>
      </c>
      <c r="V158" s="134">
        <v>-11176269.769218</v>
      </c>
      <c r="W158" s="152">
        <v>1141221</v>
      </c>
      <c r="X158" s="153" t="s">
        <v>821</v>
      </c>
      <c r="Y158" s="154" t="s">
        <v>821</v>
      </c>
      <c r="Z158" s="147">
        <v>12209037</v>
      </c>
      <c r="AA158" s="124">
        <v>12088014</v>
      </c>
      <c r="AB158" s="125">
        <v>13626643</v>
      </c>
      <c r="AC158" s="147">
        <v>309614.37200000003</v>
      </c>
      <c r="AD158" s="124">
        <v>334883.80000000005</v>
      </c>
      <c r="AE158" s="134">
        <v>355139.60000000003</v>
      </c>
      <c r="AF158" s="147"/>
      <c r="AG158" s="124">
        <v>10505.2</v>
      </c>
      <c r="AH158" s="134">
        <v>18733.400000000001</v>
      </c>
      <c r="AI158" s="147">
        <v>0</v>
      </c>
      <c r="AJ158" s="124">
        <v>0</v>
      </c>
      <c r="AK158" s="148">
        <v>0</v>
      </c>
      <c r="AL158" s="147"/>
      <c r="AM158" s="124">
        <v>0</v>
      </c>
      <c r="AN158" s="155">
        <v>0</v>
      </c>
      <c r="AO158" s="147">
        <v>0</v>
      </c>
      <c r="AP158" s="124">
        <v>0</v>
      </c>
      <c r="AQ158" s="125">
        <v>0</v>
      </c>
      <c r="AR158" s="147">
        <v>0</v>
      </c>
      <c r="AS158" s="124">
        <v>0</v>
      </c>
      <c r="AT158" s="134">
        <v>0</v>
      </c>
      <c r="AU158" s="147"/>
      <c r="AV158" s="124">
        <v>0</v>
      </c>
      <c r="AW158" s="134">
        <v>0</v>
      </c>
      <c r="AX158" s="147"/>
      <c r="AY158" s="124">
        <v>1724.8000000000002</v>
      </c>
      <c r="AZ158" s="134">
        <v>2194.4</v>
      </c>
      <c r="BA158" s="147"/>
      <c r="BB158" s="124"/>
      <c r="BC158" s="148">
        <v>0</v>
      </c>
      <c r="BD158" s="147"/>
      <c r="BE158" s="124">
        <v>162722.80000000002</v>
      </c>
      <c r="BF158" s="155">
        <v>238103.2</v>
      </c>
      <c r="BG158" s="147"/>
      <c r="BH158" s="124"/>
      <c r="BI158" s="125">
        <v>2461.6000000000004</v>
      </c>
      <c r="BJ158" s="147">
        <v>0</v>
      </c>
      <c r="BK158" s="124">
        <v>0</v>
      </c>
      <c r="BL158" s="134">
        <v>0</v>
      </c>
      <c r="BM158" s="147"/>
      <c r="BN158" s="124">
        <v>0</v>
      </c>
      <c r="BO158" s="155">
        <v>0</v>
      </c>
      <c r="BP158" s="147"/>
      <c r="BQ158" s="124"/>
      <c r="BR158" s="125">
        <v>8992.8000000000011</v>
      </c>
      <c r="BS158" s="156">
        <f t="shared" si="39"/>
        <v>1761491.7191269994</v>
      </c>
      <c r="BT158" s="157">
        <f t="shared" si="40"/>
        <v>1631135.8889541514</v>
      </c>
      <c r="BU158" s="158">
        <f t="shared" si="41"/>
        <v>3075998.2307820003</v>
      </c>
      <c r="BV158" s="159">
        <f t="shared" si="30"/>
        <v>0.95258969831561413</v>
      </c>
      <c r="BW158" s="160">
        <f t="shared" si="31"/>
        <v>0.86523979645600935</v>
      </c>
      <c r="BX158" s="161">
        <f t="shared" si="32"/>
        <v>1.6010763701131574</v>
      </c>
      <c r="BY158" s="29">
        <f t="shared" si="33"/>
        <v>0</v>
      </c>
      <c r="BZ158" s="59">
        <f t="shared" si="34"/>
        <v>112658.95666273171</v>
      </c>
      <c r="CA158" s="60">
        <f t="shared" si="35"/>
        <v>0</v>
      </c>
      <c r="CB158" s="29">
        <f t="shared" si="42"/>
        <v>0</v>
      </c>
      <c r="CC158" s="59">
        <f t="shared" si="43"/>
        <v>112659</v>
      </c>
      <c r="CD158" s="60">
        <f t="shared" si="44"/>
        <v>0</v>
      </c>
      <c r="CE158" s="29">
        <f t="shared" si="36"/>
        <v>0</v>
      </c>
      <c r="CF158" s="59">
        <f t="shared" si="37"/>
        <v>0</v>
      </c>
      <c r="CG158" s="60">
        <f t="shared" si="38"/>
        <v>577396</v>
      </c>
      <c r="CJ158" s="121"/>
    </row>
    <row r="159" spans="1:88" x14ac:dyDescent="0.2">
      <c r="A159" s="146" t="s">
        <v>186</v>
      </c>
      <c r="B159" s="47" t="s">
        <v>777</v>
      </c>
      <c r="C159" s="4" t="s">
        <v>185</v>
      </c>
      <c r="D159" s="5" t="s">
        <v>714</v>
      </c>
      <c r="E159" s="4" t="s">
        <v>653</v>
      </c>
      <c r="F159" s="5"/>
      <c r="G159" s="36" t="s">
        <v>797</v>
      </c>
      <c r="H159" s="38" t="s">
        <v>797</v>
      </c>
      <c r="I159" s="31">
        <v>0</v>
      </c>
      <c r="J159" s="64">
        <v>0.4</v>
      </c>
      <c r="K159" s="123">
        <v>3332014</v>
      </c>
      <c r="L159" s="124">
        <v>3396923.3636363633</v>
      </c>
      <c r="M159" s="125">
        <v>3461833.2314459998</v>
      </c>
      <c r="N159" s="147">
        <v>3082112.95</v>
      </c>
      <c r="O159" s="133">
        <v>3142154.1113636363</v>
      </c>
      <c r="P159" s="148">
        <v>3202195.73908755</v>
      </c>
      <c r="Q159" s="149">
        <v>0.5</v>
      </c>
      <c r="R159" s="150">
        <v>0.5</v>
      </c>
      <c r="S159" s="151">
        <v>0.5</v>
      </c>
      <c r="T159" s="132">
        <v>-12348112.439998999</v>
      </c>
      <c r="U159" s="124">
        <v>-12588660.084934045</v>
      </c>
      <c r="V159" s="134">
        <v>-12829207.729869001</v>
      </c>
      <c r="W159" s="152">
        <v>1736273</v>
      </c>
      <c r="X159" s="153" t="s">
        <v>817</v>
      </c>
      <c r="Y159" s="154" t="s">
        <v>821</v>
      </c>
      <c r="Z159" s="147">
        <v>15184259</v>
      </c>
      <c r="AA159" s="124">
        <v>15794169</v>
      </c>
      <c r="AB159" s="125">
        <v>15634591</v>
      </c>
      <c r="AC159" s="147">
        <v>352179.4</v>
      </c>
      <c r="AD159" s="124">
        <v>375420</v>
      </c>
      <c r="AE159" s="134">
        <v>386924.60000000003</v>
      </c>
      <c r="AF159" s="147"/>
      <c r="AG159" s="124">
        <v>8011.6</v>
      </c>
      <c r="AH159" s="134">
        <v>-387</v>
      </c>
      <c r="AI159" s="147">
        <v>0</v>
      </c>
      <c r="AJ159" s="124">
        <v>0</v>
      </c>
      <c r="AK159" s="148">
        <v>0</v>
      </c>
      <c r="AL159" s="147"/>
      <c r="AM159" s="124">
        <v>0</v>
      </c>
      <c r="AN159" s="155">
        <v>0</v>
      </c>
      <c r="AO159" s="147">
        <v>0</v>
      </c>
      <c r="AP159" s="124">
        <v>0</v>
      </c>
      <c r="AQ159" s="125">
        <v>0</v>
      </c>
      <c r="AR159" s="147">
        <v>1183.2</v>
      </c>
      <c r="AS159" s="124">
        <v>30499.600000000002</v>
      </c>
      <c r="AT159" s="134">
        <v>65742.8</v>
      </c>
      <c r="AU159" s="147"/>
      <c r="AV159" s="124">
        <v>2240</v>
      </c>
      <c r="AW159" s="134">
        <v>-7010.4000000000005</v>
      </c>
      <c r="AX159" s="147"/>
      <c r="AY159" s="124">
        <v>34320</v>
      </c>
      <c r="AZ159" s="134">
        <v>65357.200000000004</v>
      </c>
      <c r="BA159" s="147"/>
      <c r="BB159" s="124"/>
      <c r="BC159" s="148">
        <v>0</v>
      </c>
      <c r="BD159" s="147"/>
      <c r="BE159" s="124">
        <v>172488.40000000002</v>
      </c>
      <c r="BF159" s="155">
        <v>248074.40000000002</v>
      </c>
      <c r="BG159" s="147"/>
      <c r="BH159" s="124"/>
      <c r="BI159" s="125">
        <v>6687.6</v>
      </c>
      <c r="BJ159" s="147">
        <v>0</v>
      </c>
      <c r="BK159" s="124">
        <v>0</v>
      </c>
      <c r="BL159" s="134">
        <v>0</v>
      </c>
      <c r="BM159" s="147"/>
      <c r="BN159" s="124">
        <v>0</v>
      </c>
      <c r="BO159" s="155">
        <v>0</v>
      </c>
      <c r="BP159" s="147"/>
      <c r="BQ159" s="124"/>
      <c r="BR159" s="125">
        <v>0</v>
      </c>
      <c r="BS159" s="156">
        <f t="shared" si="39"/>
        <v>3745116.5200009998</v>
      </c>
      <c r="BT159" s="157">
        <f t="shared" si="40"/>
        <v>3689586.6750659551</v>
      </c>
      <c r="BU159" s="158">
        <f t="shared" si="41"/>
        <v>3431870.6301309988</v>
      </c>
      <c r="BV159" s="159">
        <f t="shared" si="30"/>
        <v>1.1239798272159121</v>
      </c>
      <c r="BW159" s="160">
        <f t="shared" si="31"/>
        <v>1.0861554059660325</v>
      </c>
      <c r="BX159" s="161">
        <f t="shared" si="32"/>
        <v>0.9913448744316069</v>
      </c>
      <c r="BY159" s="29">
        <f t="shared" si="33"/>
        <v>0</v>
      </c>
      <c r="BZ159" s="59">
        <f t="shared" si="34"/>
        <v>0</v>
      </c>
      <c r="CA159" s="60">
        <f t="shared" si="35"/>
        <v>0</v>
      </c>
      <c r="CB159" s="29">
        <f t="shared" si="42"/>
        <v>0</v>
      </c>
      <c r="CC159" s="59">
        <f t="shared" si="43"/>
        <v>0</v>
      </c>
      <c r="CD159" s="60">
        <f t="shared" si="44"/>
        <v>0</v>
      </c>
      <c r="CE159" s="29">
        <f t="shared" si="36"/>
        <v>206551</v>
      </c>
      <c r="CF159" s="59">
        <f t="shared" si="37"/>
        <v>146332</v>
      </c>
      <c r="CG159" s="60">
        <f t="shared" si="38"/>
        <v>0</v>
      </c>
      <c r="CJ159" s="121"/>
    </row>
    <row r="160" spans="1:88" x14ac:dyDescent="0.2">
      <c r="A160" s="146" t="s">
        <v>188</v>
      </c>
      <c r="B160" s="47" t="s">
        <v>779</v>
      </c>
      <c r="C160" s="4" t="s">
        <v>187</v>
      </c>
      <c r="D160" s="5" t="s">
        <v>653</v>
      </c>
      <c r="E160" s="4" t="s">
        <v>743</v>
      </c>
      <c r="F160" s="5"/>
      <c r="G160" s="8" t="s">
        <v>802</v>
      </c>
      <c r="H160" s="40"/>
      <c r="I160" s="31">
        <v>0</v>
      </c>
      <c r="J160" s="64">
        <v>0.49</v>
      </c>
      <c r="K160" s="123">
        <v>154368238</v>
      </c>
      <c r="L160" s="124">
        <v>157375411.46753246</v>
      </c>
      <c r="M160" s="125">
        <v>160382584.71130601</v>
      </c>
      <c r="N160" s="147">
        <v>142790620.15000001</v>
      </c>
      <c r="O160" s="133">
        <v>145572255.60746753</v>
      </c>
      <c r="P160" s="148">
        <v>148353890.85795805</v>
      </c>
      <c r="Q160" s="149">
        <v>0</v>
      </c>
      <c r="R160" s="150">
        <v>0</v>
      </c>
      <c r="S160" s="151">
        <v>0</v>
      </c>
      <c r="T160" s="132">
        <v>62160223.616176978</v>
      </c>
      <c r="U160" s="124">
        <v>63371137.063245356</v>
      </c>
      <c r="V160" s="134">
        <v>64582050.510312997</v>
      </c>
      <c r="W160" s="152">
        <v>11877007</v>
      </c>
      <c r="X160" s="153" t="s">
        <v>817</v>
      </c>
      <c r="Y160" s="154" t="s">
        <v>821</v>
      </c>
      <c r="Z160" s="147">
        <v>83216802</v>
      </c>
      <c r="AA160" s="124">
        <v>87924835</v>
      </c>
      <c r="AB160" s="125">
        <v>86528468</v>
      </c>
      <c r="AC160" s="147">
        <v>1789258.2749999999</v>
      </c>
      <c r="AD160" s="124">
        <v>1991901.2050000001</v>
      </c>
      <c r="AE160" s="134">
        <v>2183263.355</v>
      </c>
      <c r="AF160" s="147"/>
      <c r="AG160" s="124">
        <v>99742.194999999992</v>
      </c>
      <c r="AH160" s="134">
        <v>114719.78</v>
      </c>
      <c r="AI160" s="147">
        <v>0</v>
      </c>
      <c r="AJ160" s="124">
        <v>0</v>
      </c>
      <c r="AK160" s="148">
        <v>0</v>
      </c>
      <c r="AL160" s="147"/>
      <c r="AM160" s="124">
        <v>0</v>
      </c>
      <c r="AN160" s="155">
        <v>0</v>
      </c>
      <c r="AO160" s="147">
        <v>0</v>
      </c>
      <c r="AP160" s="124">
        <v>0</v>
      </c>
      <c r="AQ160" s="125">
        <v>0</v>
      </c>
      <c r="AR160" s="147">
        <v>0</v>
      </c>
      <c r="AS160" s="124">
        <v>24976.28</v>
      </c>
      <c r="AT160" s="134">
        <v>10866.73</v>
      </c>
      <c r="AU160" s="147"/>
      <c r="AV160" s="124">
        <v>0</v>
      </c>
      <c r="AW160" s="134">
        <v>0</v>
      </c>
      <c r="AX160" s="147"/>
      <c r="AY160" s="124">
        <v>9587.83</v>
      </c>
      <c r="AZ160" s="134">
        <v>51901.78</v>
      </c>
      <c r="BA160" s="147"/>
      <c r="BB160" s="124"/>
      <c r="BC160" s="148">
        <v>4353.16</v>
      </c>
      <c r="BD160" s="147"/>
      <c r="BE160" s="124">
        <v>765821.98</v>
      </c>
      <c r="BF160" s="155">
        <v>1183896.8400000001</v>
      </c>
      <c r="BG160" s="147"/>
      <c r="BH160" s="124"/>
      <c r="BI160" s="125">
        <v>93150.959999999992</v>
      </c>
      <c r="BJ160" s="147">
        <v>0</v>
      </c>
      <c r="BK160" s="124">
        <v>0</v>
      </c>
      <c r="BL160" s="134">
        <v>0</v>
      </c>
      <c r="BM160" s="147"/>
      <c r="BN160" s="124">
        <v>0</v>
      </c>
      <c r="BO160" s="155">
        <v>0</v>
      </c>
      <c r="BP160" s="147"/>
      <c r="BQ160" s="124"/>
      <c r="BR160" s="125">
        <v>25048.799999999999</v>
      </c>
      <c r="BS160" s="156">
        <f t="shared" si="39"/>
        <v>151822070.63517699</v>
      </c>
      <c r="BT160" s="157">
        <f t="shared" si="40"/>
        <v>153024054.86724535</v>
      </c>
      <c r="BU160" s="158">
        <f t="shared" si="41"/>
        <v>153613773.22931299</v>
      </c>
      <c r="BV160" s="159">
        <f t="shared" si="30"/>
        <v>0.98350588568081598</v>
      </c>
      <c r="BW160" s="160">
        <f t="shared" si="31"/>
        <v>0.972350467206341</v>
      </c>
      <c r="BX160" s="161">
        <f t="shared" si="32"/>
        <v>0.95779584489065872</v>
      </c>
      <c r="BY160" s="29">
        <f t="shared" si="33"/>
        <v>0</v>
      </c>
      <c r="BZ160" s="59">
        <f t="shared" si="34"/>
        <v>0</v>
      </c>
      <c r="CA160" s="60">
        <f t="shared" si="35"/>
        <v>0</v>
      </c>
      <c r="CB160" s="29">
        <f t="shared" si="42"/>
        <v>0</v>
      </c>
      <c r="CC160" s="59">
        <f t="shared" si="43"/>
        <v>0</v>
      </c>
      <c r="CD160" s="60">
        <f t="shared" si="44"/>
        <v>0</v>
      </c>
      <c r="CE160" s="29">
        <f t="shared" si="36"/>
        <v>0</v>
      </c>
      <c r="CF160" s="59">
        <f t="shared" si="37"/>
        <v>0</v>
      </c>
      <c r="CG160" s="60">
        <f t="shared" si="38"/>
        <v>0</v>
      </c>
      <c r="CJ160" s="121"/>
    </row>
    <row r="161" spans="1:88" x14ac:dyDescent="0.2">
      <c r="A161" s="146" t="s">
        <v>190</v>
      </c>
      <c r="B161" s="47" t="s">
        <v>780</v>
      </c>
      <c r="C161" s="4" t="s">
        <v>189</v>
      </c>
      <c r="D161" s="5" t="s">
        <v>653</v>
      </c>
      <c r="E161" s="4" t="s">
        <v>708</v>
      </c>
      <c r="F161" s="5"/>
      <c r="G161" s="8" t="s">
        <v>802</v>
      </c>
      <c r="H161" s="40"/>
      <c r="I161" s="31">
        <v>0</v>
      </c>
      <c r="J161" s="64">
        <v>0.49</v>
      </c>
      <c r="K161" s="123">
        <v>42574009</v>
      </c>
      <c r="L161" s="124">
        <v>43403372.811688304</v>
      </c>
      <c r="M161" s="125">
        <v>44232737.132744998</v>
      </c>
      <c r="N161" s="147">
        <v>39380958.325000003</v>
      </c>
      <c r="O161" s="133">
        <v>40148119.850811683</v>
      </c>
      <c r="P161" s="148">
        <v>40915281.847789124</v>
      </c>
      <c r="Q161" s="149">
        <v>0</v>
      </c>
      <c r="R161" s="150">
        <v>0</v>
      </c>
      <c r="S161" s="151">
        <v>0</v>
      </c>
      <c r="T161" s="132">
        <v>10348299.049333995</v>
      </c>
      <c r="U161" s="124">
        <v>10549889.290554788</v>
      </c>
      <c r="V161" s="134">
        <v>10751479.531776</v>
      </c>
      <c r="W161" s="152">
        <v>3083483.72</v>
      </c>
      <c r="X161" s="153" t="s">
        <v>821</v>
      </c>
      <c r="Y161" s="154" t="s">
        <v>821</v>
      </c>
      <c r="Z161" s="147">
        <v>30504664</v>
      </c>
      <c r="AA161" s="124">
        <v>28799176</v>
      </c>
      <c r="AB161" s="125">
        <v>28925364</v>
      </c>
      <c r="AC161" s="147">
        <v>637661.56369999994</v>
      </c>
      <c r="AD161" s="124">
        <v>681697.30999999994</v>
      </c>
      <c r="AE161" s="134">
        <v>724073.49</v>
      </c>
      <c r="AF161" s="147"/>
      <c r="AG161" s="124">
        <v>25653.46</v>
      </c>
      <c r="AH161" s="134">
        <v>0</v>
      </c>
      <c r="AI161" s="147">
        <v>193.2021</v>
      </c>
      <c r="AJ161" s="124">
        <v>1917.37</v>
      </c>
      <c r="AK161" s="148">
        <v>1078.49</v>
      </c>
      <c r="AL161" s="147"/>
      <c r="AM161" s="124">
        <v>0</v>
      </c>
      <c r="AN161" s="155">
        <v>0</v>
      </c>
      <c r="AO161" s="147">
        <v>0</v>
      </c>
      <c r="AP161" s="124">
        <v>0</v>
      </c>
      <c r="AQ161" s="125">
        <v>0</v>
      </c>
      <c r="AR161" s="147">
        <v>0</v>
      </c>
      <c r="AS161" s="124">
        <v>348.88</v>
      </c>
      <c r="AT161" s="134">
        <v>835.44999999999993</v>
      </c>
      <c r="AU161" s="147"/>
      <c r="AV161" s="124">
        <v>0</v>
      </c>
      <c r="AW161" s="134">
        <v>0</v>
      </c>
      <c r="AX161" s="147"/>
      <c r="AY161" s="124">
        <v>1451.87</v>
      </c>
      <c r="AZ161" s="134">
        <v>5582.57</v>
      </c>
      <c r="BA161" s="147"/>
      <c r="BB161" s="124"/>
      <c r="BC161" s="148">
        <v>0</v>
      </c>
      <c r="BD161" s="147"/>
      <c r="BE161" s="124">
        <v>398450.85</v>
      </c>
      <c r="BF161" s="155">
        <v>568595.02</v>
      </c>
      <c r="BG161" s="147"/>
      <c r="BH161" s="124"/>
      <c r="BI161" s="125">
        <v>0</v>
      </c>
      <c r="BJ161" s="147">
        <v>0</v>
      </c>
      <c r="BK161" s="124">
        <v>0</v>
      </c>
      <c r="BL161" s="134">
        <v>0</v>
      </c>
      <c r="BM161" s="147"/>
      <c r="BN161" s="124">
        <v>0</v>
      </c>
      <c r="BO161" s="155">
        <v>0</v>
      </c>
      <c r="BP161" s="147"/>
      <c r="BQ161" s="124"/>
      <c r="BR161" s="125">
        <v>4782.3999999999996</v>
      </c>
      <c r="BS161" s="156">
        <f t="shared" si="39"/>
        <v>41490817.815133996</v>
      </c>
      <c r="BT161" s="157">
        <f t="shared" si="40"/>
        <v>40458585.030554786</v>
      </c>
      <c r="BU161" s="158">
        <f t="shared" si="41"/>
        <v>40981790.951775998</v>
      </c>
      <c r="BV161" s="159">
        <f t="shared" si="30"/>
        <v>0.97455745394176985</v>
      </c>
      <c r="BW161" s="160">
        <f t="shared" si="31"/>
        <v>0.93215301967637632</v>
      </c>
      <c r="BX161" s="161">
        <f t="shared" si="32"/>
        <v>0.92650361719165775</v>
      </c>
      <c r="BY161" s="29">
        <f t="shared" si="33"/>
        <v>0</v>
      </c>
      <c r="BZ161" s="59">
        <f t="shared" si="34"/>
        <v>0</v>
      </c>
      <c r="CA161" s="60">
        <f t="shared" si="35"/>
        <v>0</v>
      </c>
      <c r="CB161" s="29">
        <f t="shared" si="42"/>
        <v>0</v>
      </c>
      <c r="CC161" s="59">
        <f t="shared" si="43"/>
        <v>0</v>
      </c>
      <c r="CD161" s="60">
        <f t="shared" si="44"/>
        <v>0</v>
      </c>
      <c r="CE161" s="29">
        <f t="shared" si="36"/>
        <v>0</v>
      </c>
      <c r="CF161" s="59">
        <f t="shared" si="37"/>
        <v>0</v>
      </c>
      <c r="CG161" s="60">
        <f t="shared" si="38"/>
        <v>0</v>
      </c>
      <c r="CJ161" s="121"/>
    </row>
    <row r="162" spans="1:88" x14ac:dyDescent="0.2">
      <c r="A162" s="146" t="s">
        <v>192</v>
      </c>
      <c r="B162" s="47" t="s">
        <v>777</v>
      </c>
      <c r="C162" s="4" t="s">
        <v>191</v>
      </c>
      <c r="D162" s="5" t="s">
        <v>696</v>
      </c>
      <c r="E162" s="4" t="s">
        <v>697</v>
      </c>
      <c r="F162" s="5"/>
      <c r="G162" s="36" t="s">
        <v>801</v>
      </c>
      <c r="H162" s="38" t="s">
        <v>801</v>
      </c>
      <c r="I162" s="31">
        <v>0</v>
      </c>
      <c r="J162" s="64">
        <v>0.4</v>
      </c>
      <c r="K162" s="123">
        <v>2847735</v>
      </c>
      <c r="L162" s="124">
        <v>2903210.3571428573</v>
      </c>
      <c r="M162" s="125">
        <v>2958685.2226280002</v>
      </c>
      <c r="N162" s="147">
        <v>2634154.875</v>
      </c>
      <c r="O162" s="133">
        <v>2685469.5803571432</v>
      </c>
      <c r="P162" s="148">
        <v>2736783.8309309003</v>
      </c>
      <c r="Q162" s="149">
        <v>0.5</v>
      </c>
      <c r="R162" s="150">
        <v>0.5</v>
      </c>
      <c r="S162" s="151">
        <v>0.5</v>
      </c>
      <c r="T162" s="132">
        <v>-18760350.369656999</v>
      </c>
      <c r="U162" s="124">
        <v>-19125811.740494471</v>
      </c>
      <c r="V162" s="134">
        <v>-19491273.111331999</v>
      </c>
      <c r="W162" s="152">
        <v>2146657</v>
      </c>
      <c r="X162" s="153" t="s">
        <v>817</v>
      </c>
      <c r="Y162" s="154" t="s">
        <v>821</v>
      </c>
      <c r="Z162" s="147">
        <v>21236495</v>
      </c>
      <c r="AA162" s="124">
        <v>22427320</v>
      </c>
      <c r="AB162" s="125">
        <v>21893261</v>
      </c>
      <c r="AC162" s="147">
        <v>438780.22400000005</v>
      </c>
      <c r="AD162" s="124">
        <v>477547.4</v>
      </c>
      <c r="AE162" s="134">
        <v>495584.2</v>
      </c>
      <c r="AF162" s="147"/>
      <c r="AG162" s="124">
        <v>17055.2</v>
      </c>
      <c r="AH162" s="134">
        <v>40740.400000000001</v>
      </c>
      <c r="AI162" s="147">
        <v>0</v>
      </c>
      <c r="AJ162" s="124">
        <v>0</v>
      </c>
      <c r="AK162" s="148">
        <v>0</v>
      </c>
      <c r="AL162" s="147"/>
      <c r="AM162" s="124">
        <v>0</v>
      </c>
      <c r="AN162" s="155">
        <v>0</v>
      </c>
      <c r="AO162" s="147">
        <v>0</v>
      </c>
      <c r="AP162" s="124">
        <v>0</v>
      </c>
      <c r="AQ162" s="125">
        <v>0</v>
      </c>
      <c r="AR162" s="147">
        <v>0</v>
      </c>
      <c r="AS162" s="124">
        <v>0</v>
      </c>
      <c r="AT162" s="134">
        <v>0</v>
      </c>
      <c r="AU162" s="147"/>
      <c r="AV162" s="124">
        <v>0</v>
      </c>
      <c r="AW162" s="134">
        <v>0</v>
      </c>
      <c r="AX162" s="147"/>
      <c r="AY162" s="124">
        <v>4158.8</v>
      </c>
      <c r="AZ162" s="134">
        <v>33713.599999999999</v>
      </c>
      <c r="BA162" s="147"/>
      <c r="BB162" s="124"/>
      <c r="BC162" s="148">
        <v>14677.2</v>
      </c>
      <c r="BD162" s="147"/>
      <c r="BE162" s="124">
        <v>252522.40000000002</v>
      </c>
      <c r="BF162" s="155">
        <v>347933.2</v>
      </c>
      <c r="BG162" s="147"/>
      <c r="BH162" s="124"/>
      <c r="BI162" s="125">
        <v>1884.4</v>
      </c>
      <c r="BJ162" s="147">
        <v>0</v>
      </c>
      <c r="BK162" s="124">
        <v>0</v>
      </c>
      <c r="BL162" s="134">
        <v>0</v>
      </c>
      <c r="BM162" s="147"/>
      <c r="BN162" s="124">
        <v>70828.400000000009</v>
      </c>
      <c r="BO162" s="155">
        <v>0</v>
      </c>
      <c r="BP162" s="147"/>
      <c r="BQ162" s="124"/>
      <c r="BR162" s="125">
        <v>4750.8</v>
      </c>
      <c r="BS162" s="156">
        <f t="shared" si="39"/>
        <v>3601855.0943429992</v>
      </c>
      <c r="BT162" s="157">
        <f t="shared" si="40"/>
        <v>3951887.8995055258</v>
      </c>
      <c r="BU162" s="158">
        <f t="shared" si="41"/>
        <v>3169539.1286679991</v>
      </c>
      <c r="BV162" s="159">
        <f t="shared" si="30"/>
        <v>1.2648139993162983</v>
      </c>
      <c r="BW162" s="160">
        <f t="shared" si="31"/>
        <v>1.3612130756500558</v>
      </c>
      <c r="BX162" s="161">
        <f t="shared" si="32"/>
        <v>1.0712660827949489</v>
      </c>
      <c r="BY162" s="29">
        <f t="shared" si="33"/>
        <v>0</v>
      </c>
      <c r="BZ162" s="59">
        <f t="shared" si="34"/>
        <v>0</v>
      </c>
      <c r="CA162" s="60">
        <f t="shared" si="35"/>
        <v>0</v>
      </c>
      <c r="CB162" s="29">
        <f t="shared" si="42"/>
        <v>0</v>
      </c>
      <c r="CC162" s="59">
        <f t="shared" si="43"/>
        <v>0</v>
      </c>
      <c r="CD162" s="60">
        <f t="shared" si="44"/>
        <v>0</v>
      </c>
      <c r="CE162" s="29">
        <f t="shared" si="36"/>
        <v>377060</v>
      </c>
      <c r="CF162" s="59">
        <f t="shared" si="37"/>
        <v>524339</v>
      </c>
      <c r="CG162" s="60">
        <f t="shared" si="38"/>
        <v>105427</v>
      </c>
      <c r="CJ162" s="121"/>
    </row>
    <row r="163" spans="1:88" x14ac:dyDescent="0.2">
      <c r="A163" s="146" t="s">
        <v>194</v>
      </c>
      <c r="B163" s="47" t="s">
        <v>777</v>
      </c>
      <c r="C163" s="4" t="s">
        <v>193</v>
      </c>
      <c r="D163" s="5" t="s">
        <v>703</v>
      </c>
      <c r="E163" s="4" t="s">
        <v>704</v>
      </c>
      <c r="F163" s="5"/>
      <c r="G163" s="8" t="s">
        <v>802</v>
      </c>
      <c r="H163" s="40"/>
      <c r="I163" s="31">
        <v>0</v>
      </c>
      <c r="J163" s="64">
        <v>0.4</v>
      </c>
      <c r="K163" s="123">
        <v>1338755</v>
      </c>
      <c r="L163" s="124">
        <v>1364834.6428571427</v>
      </c>
      <c r="M163" s="125">
        <v>1390914.4725490001</v>
      </c>
      <c r="N163" s="147">
        <v>1238348.375</v>
      </c>
      <c r="O163" s="133">
        <v>1262472.044642857</v>
      </c>
      <c r="P163" s="148">
        <v>1286595.8871078251</v>
      </c>
      <c r="Q163" s="149">
        <v>0.5</v>
      </c>
      <c r="R163" s="150">
        <v>0.5</v>
      </c>
      <c r="S163" s="151">
        <v>0.5</v>
      </c>
      <c r="T163" s="132">
        <v>-3674052.325042</v>
      </c>
      <c r="U163" s="124">
        <v>-3745624.7729324284</v>
      </c>
      <c r="V163" s="134">
        <v>-3817197.2208230002</v>
      </c>
      <c r="W163" s="152">
        <v>195813</v>
      </c>
      <c r="X163" s="153" t="s">
        <v>821</v>
      </c>
      <c r="Y163" s="154" t="s">
        <v>821</v>
      </c>
      <c r="Z163" s="147">
        <v>5175867</v>
      </c>
      <c r="AA163" s="124">
        <v>5036700</v>
      </c>
      <c r="AB163" s="125">
        <v>5303045</v>
      </c>
      <c r="AC163" s="147">
        <v>339454.89199999999</v>
      </c>
      <c r="AD163" s="124">
        <v>359751.2</v>
      </c>
      <c r="AE163" s="134">
        <v>378574</v>
      </c>
      <c r="AF163" s="147"/>
      <c r="AG163" s="124">
        <v>30603.800000000003</v>
      </c>
      <c r="AH163" s="134">
        <v>5820</v>
      </c>
      <c r="AI163" s="147">
        <v>0</v>
      </c>
      <c r="AJ163" s="124">
        <v>0</v>
      </c>
      <c r="AK163" s="148">
        <v>0</v>
      </c>
      <c r="AL163" s="147"/>
      <c r="AM163" s="124">
        <v>0</v>
      </c>
      <c r="AN163" s="155">
        <v>0</v>
      </c>
      <c r="AO163" s="147">
        <v>0</v>
      </c>
      <c r="AP163" s="124">
        <v>0</v>
      </c>
      <c r="AQ163" s="125">
        <v>0</v>
      </c>
      <c r="AR163" s="147">
        <v>0</v>
      </c>
      <c r="AS163" s="124">
        <v>0</v>
      </c>
      <c r="AT163" s="134">
        <v>0</v>
      </c>
      <c r="AU163" s="147"/>
      <c r="AV163" s="124">
        <v>0</v>
      </c>
      <c r="AW163" s="134">
        <v>0</v>
      </c>
      <c r="AX163" s="147"/>
      <c r="AY163" s="124">
        <v>0</v>
      </c>
      <c r="AZ163" s="134">
        <v>0</v>
      </c>
      <c r="BA163" s="147"/>
      <c r="BB163" s="124"/>
      <c r="BC163" s="148">
        <v>0</v>
      </c>
      <c r="BD163" s="147"/>
      <c r="BE163" s="124">
        <v>53494.400000000001</v>
      </c>
      <c r="BF163" s="155">
        <v>90105.200000000012</v>
      </c>
      <c r="BG163" s="147"/>
      <c r="BH163" s="124"/>
      <c r="BI163" s="125">
        <v>9570</v>
      </c>
      <c r="BJ163" s="147">
        <v>0</v>
      </c>
      <c r="BK163" s="124">
        <v>0</v>
      </c>
      <c r="BL163" s="134">
        <v>0</v>
      </c>
      <c r="BM163" s="147"/>
      <c r="BN163" s="124">
        <v>0</v>
      </c>
      <c r="BO163" s="155">
        <v>0</v>
      </c>
      <c r="BP163" s="147"/>
      <c r="BQ163" s="124"/>
      <c r="BR163" s="125">
        <v>3920.8</v>
      </c>
      <c r="BS163" s="156">
        <f t="shared" si="39"/>
        <v>1841269.566958</v>
      </c>
      <c r="BT163" s="157">
        <f t="shared" si="40"/>
        <v>1734924.627067572</v>
      </c>
      <c r="BU163" s="158">
        <f t="shared" si="41"/>
        <v>1973837.7791769998</v>
      </c>
      <c r="BV163" s="159">
        <f t="shared" si="30"/>
        <v>1.3753596191670618</v>
      </c>
      <c r="BW163" s="160">
        <f t="shared" si="31"/>
        <v>1.2711610422165747</v>
      </c>
      <c r="BX163" s="161">
        <f t="shared" si="32"/>
        <v>1.4190935662346875</v>
      </c>
      <c r="BY163" s="29">
        <f t="shared" si="33"/>
        <v>0</v>
      </c>
      <c r="BZ163" s="59">
        <f t="shared" si="34"/>
        <v>0</v>
      </c>
      <c r="CA163" s="60">
        <f t="shared" si="35"/>
        <v>0</v>
      </c>
      <c r="CB163" s="29">
        <f t="shared" si="42"/>
        <v>0</v>
      </c>
      <c r="CC163" s="59">
        <f t="shared" si="43"/>
        <v>0</v>
      </c>
      <c r="CD163" s="60">
        <f t="shared" si="44"/>
        <v>0</v>
      </c>
      <c r="CE163" s="29">
        <f t="shared" si="36"/>
        <v>251257</v>
      </c>
      <c r="CF163" s="59">
        <f t="shared" si="37"/>
        <v>185045</v>
      </c>
      <c r="CG163" s="60">
        <f t="shared" si="38"/>
        <v>291462</v>
      </c>
      <c r="CJ163" s="121"/>
    </row>
    <row r="164" spans="1:88" x14ac:dyDescent="0.2">
      <c r="A164" s="146" t="s">
        <v>196</v>
      </c>
      <c r="B164" s="47" t="s">
        <v>777</v>
      </c>
      <c r="C164" s="4" t="s">
        <v>195</v>
      </c>
      <c r="D164" s="5" t="s">
        <v>720</v>
      </c>
      <c r="E164" s="4" t="s">
        <v>721</v>
      </c>
      <c r="F164" s="39" t="s">
        <v>794</v>
      </c>
      <c r="G164" s="36" t="s">
        <v>794</v>
      </c>
      <c r="H164" s="38" t="s">
        <v>794</v>
      </c>
      <c r="I164" s="31">
        <v>0</v>
      </c>
      <c r="J164" s="64">
        <v>0.4</v>
      </c>
      <c r="K164" s="123">
        <v>1597240</v>
      </c>
      <c r="L164" s="124">
        <v>1628355.0649350649</v>
      </c>
      <c r="M164" s="125">
        <v>1659470.6376130001</v>
      </c>
      <c r="N164" s="147">
        <v>1477447</v>
      </c>
      <c r="O164" s="133">
        <v>1506228.4350649351</v>
      </c>
      <c r="P164" s="148">
        <v>1535010.3397920253</v>
      </c>
      <c r="Q164" s="149">
        <v>0.5</v>
      </c>
      <c r="R164" s="150">
        <v>0.5</v>
      </c>
      <c r="S164" s="151">
        <v>0.5</v>
      </c>
      <c r="T164" s="132">
        <v>-4628016.1537960004</v>
      </c>
      <c r="U164" s="124">
        <v>-4718172.3126361817</v>
      </c>
      <c r="V164" s="134">
        <v>-4808328.4714759998</v>
      </c>
      <c r="W164" s="152">
        <v>459287</v>
      </c>
      <c r="X164" s="153" t="s">
        <v>817</v>
      </c>
      <c r="Y164" s="154" t="s">
        <v>821</v>
      </c>
      <c r="Z164" s="147">
        <v>5519767</v>
      </c>
      <c r="AA164" s="124">
        <v>4386379</v>
      </c>
      <c r="AB164" s="125">
        <v>5651273</v>
      </c>
      <c r="AC164" s="147">
        <v>376873.80000000005</v>
      </c>
      <c r="AD164" s="124">
        <v>409368.80000000005</v>
      </c>
      <c r="AE164" s="134">
        <v>429441.60000000003</v>
      </c>
      <c r="AF164" s="147"/>
      <c r="AG164" s="124">
        <v>9637.6</v>
      </c>
      <c r="AH164" s="134">
        <v>8157.4000000000005</v>
      </c>
      <c r="AI164" s="147">
        <v>0</v>
      </c>
      <c r="AJ164" s="124">
        <v>0</v>
      </c>
      <c r="AK164" s="148">
        <v>0</v>
      </c>
      <c r="AL164" s="147"/>
      <c r="AM164" s="124">
        <v>0</v>
      </c>
      <c r="AN164" s="155">
        <v>0</v>
      </c>
      <c r="AO164" s="147">
        <v>0</v>
      </c>
      <c r="AP164" s="124">
        <v>0</v>
      </c>
      <c r="AQ164" s="125">
        <v>0</v>
      </c>
      <c r="AR164" s="147">
        <v>0</v>
      </c>
      <c r="AS164" s="124">
        <v>0</v>
      </c>
      <c r="AT164" s="134">
        <v>0</v>
      </c>
      <c r="AU164" s="147"/>
      <c r="AV164" s="124">
        <v>0</v>
      </c>
      <c r="AW164" s="134">
        <v>0</v>
      </c>
      <c r="AX164" s="147"/>
      <c r="AY164" s="124">
        <v>0</v>
      </c>
      <c r="AZ164" s="134">
        <v>1651.2</v>
      </c>
      <c r="BA164" s="147"/>
      <c r="BB164" s="124"/>
      <c r="BC164" s="148">
        <v>164.4</v>
      </c>
      <c r="BD164" s="147"/>
      <c r="BE164" s="124">
        <v>125529.60000000001</v>
      </c>
      <c r="BF164" s="155">
        <v>184324</v>
      </c>
      <c r="BG164" s="147"/>
      <c r="BH164" s="124"/>
      <c r="BI164" s="125">
        <v>7866.4000000000005</v>
      </c>
      <c r="BJ164" s="147">
        <v>5546</v>
      </c>
      <c r="BK164" s="124">
        <v>9259.6</v>
      </c>
      <c r="BL164" s="134">
        <v>0</v>
      </c>
      <c r="BM164" s="147"/>
      <c r="BN164" s="124">
        <v>6409.2000000000007</v>
      </c>
      <c r="BO164" s="155">
        <v>0</v>
      </c>
      <c r="BP164" s="147"/>
      <c r="BQ164" s="124"/>
      <c r="BR164" s="125">
        <v>2239.2000000000003</v>
      </c>
      <c r="BS164" s="156">
        <f t="shared" si="39"/>
        <v>1421142.4862039993</v>
      </c>
      <c r="BT164" s="157">
        <f t="shared" si="40"/>
        <v>191668.52736381721</v>
      </c>
      <c r="BU164" s="158">
        <f t="shared" si="41"/>
        <v>1440045.7685240014</v>
      </c>
      <c r="BV164" s="159">
        <f t="shared" si="30"/>
        <v>0.88974887067942154</v>
      </c>
      <c r="BW164" s="160">
        <f t="shared" si="31"/>
        <v>0.1177068389390004</v>
      </c>
      <c r="BX164" s="161">
        <f t="shared" si="32"/>
        <v>0.86777417803268775</v>
      </c>
      <c r="BY164" s="29">
        <f t="shared" si="33"/>
        <v>56304.513796000741</v>
      </c>
      <c r="BZ164" s="59">
        <f t="shared" si="34"/>
        <v>1314559.9077011179</v>
      </c>
      <c r="CA164" s="60">
        <f t="shared" si="35"/>
        <v>94964.571268023923</v>
      </c>
      <c r="CB164" s="29">
        <f t="shared" si="42"/>
        <v>56305</v>
      </c>
      <c r="CC164" s="59">
        <f t="shared" si="43"/>
        <v>1314560</v>
      </c>
      <c r="CD164" s="60">
        <f t="shared" si="44"/>
        <v>94965</v>
      </c>
      <c r="CE164" s="29">
        <f t="shared" si="36"/>
        <v>0</v>
      </c>
      <c r="CF164" s="59">
        <f t="shared" si="37"/>
        <v>0</v>
      </c>
      <c r="CG164" s="60">
        <f t="shared" si="38"/>
        <v>0</v>
      </c>
      <c r="CJ164" s="121"/>
    </row>
    <row r="165" spans="1:88" x14ac:dyDescent="0.2">
      <c r="A165" s="146" t="s">
        <v>198</v>
      </c>
      <c r="B165" s="47" t="s">
        <v>779</v>
      </c>
      <c r="C165" s="4" t="s">
        <v>197</v>
      </c>
      <c r="D165" s="5" t="s">
        <v>653</v>
      </c>
      <c r="E165" s="4" t="s">
        <v>713</v>
      </c>
      <c r="F165" s="5"/>
      <c r="G165" s="8" t="s">
        <v>802</v>
      </c>
      <c r="H165" s="38" t="s">
        <v>829</v>
      </c>
      <c r="I165" s="31">
        <v>0</v>
      </c>
      <c r="J165" s="64">
        <v>0.49</v>
      </c>
      <c r="K165" s="123">
        <v>156168393</v>
      </c>
      <c r="L165" s="124">
        <v>159210634.42207792</v>
      </c>
      <c r="M165" s="125">
        <v>162252875.67137101</v>
      </c>
      <c r="N165" s="147">
        <v>144455763.52500001</v>
      </c>
      <c r="O165" s="133">
        <v>147269836.84042209</v>
      </c>
      <c r="P165" s="148">
        <v>150083909.9960182</v>
      </c>
      <c r="Q165" s="149">
        <v>0</v>
      </c>
      <c r="R165" s="150">
        <v>0</v>
      </c>
      <c r="S165" s="151">
        <v>0</v>
      </c>
      <c r="T165" s="132">
        <v>7230270.7503320109</v>
      </c>
      <c r="U165" s="124">
        <v>7371120.1805332825</v>
      </c>
      <c r="V165" s="134">
        <v>7511969.6107339999</v>
      </c>
      <c r="W165" s="152">
        <v>78997573</v>
      </c>
      <c r="X165" s="153" t="s">
        <v>821</v>
      </c>
      <c r="Y165" s="154" t="s">
        <v>821</v>
      </c>
      <c r="Z165" s="147">
        <v>97363119</v>
      </c>
      <c r="AA165" s="124">
        <v>142988008</v>
      </c>
      <c r="AB165" s="125">
        <v>170927260</v>
      </c>
      <c r="AC165" s="147">
        <v>2212196.875</v>
      </c>
      <c r="AD165" s="124">
        <v>2493374.31</v>
      </c>
      <c r="AE165" s="134">
        <v>2712211.0049999999</v>
      </c>
      <c r="AF165" s="147"/>
      <c r="AG165" s="124">
        <v>98723.24</v>
      </c>
      <c r="AH165" s="134">
        <v>0</v>
      </c>
      <c r="AI165" s="147">
        <v>0</v>
      </c>
      <c r="AJ165" s="124">
        <v>0</v>
      </c>
      <c r="AK165" s="148">
        <v>1130.92</v>
      </c>
      <c r="AL165" s="147"/>
      <c r="AM165" s="124">
        <v>0</v>
      </c>
      <c r="AN165" s="155">
        <v>0</v>
      </c>
      <c r="AO165" s="147">
        <v>0</v>
      </c>
      <c r="AP165" s="124">
        <v>0</v>
      </c>
      <c r="AQ165" s="125">
        <v>0</v>
      </c>
      <c r="AR165" s="147">
        <v>0</v>
      </c>
      <c r="AS165" s="124">
        <v>9261.98</v>
      </c>
      <c r="AT165" s="134">
        <v>13746.949999999999</v>
      </c>
      <c r="AU165" s="147"/>
      <c r="AV165" s="124">
        <v>0</v>
      </c>
      <c r="AW165" s="134">
        <v>0</v>
      </c>
      <c r="AX165" s="147"/>
      <c r="AY165" s="124">
        <v>31483.48</v>
      </c>
      <c r="AZ165" s="134">
        <v>133307.44</v>
      </c>
      <c r="BA165" s="147"/>
      <c r="BB165" s="124"/>
      <c r="BC165" s="148">
        <v>33559.120000000003</v>
      </c>
      <c r="BD165" s="147"/>
      <c r="BE165" s="124">
        <v>612982.16</v>
      </c>
      <c r="BF165" s="155">
        <v>1166397.96</v>
      </c>
      <c r="BG165" s="147"/>
      <c r="BH165" s="124"/>
      <c r="BI165" s="125">
        <v>164347.96</v>
      </c>
      <c r="BJ165" s="147">
        <v>0</v>
      </c>
      <c r="BK165" s="124">
        <v>0</v>
      </c>
      <c r="BL165" s="134">
        <v>5718.3</v>
      </c>
      <c r="BM165" s="147"/>
      <c r="BN165" s="124">
        <v>0</v>
      </c>
      <c r="BO165" s="155">
        <v>0</v>
      </c>
      <c r="BP165" s="147"/>
      <c r="BQ165" s="124"/>
      <c r="BR165" s="125">
        <v>26778.5</v>
      </c>
      <c r="BS165" s="156">
        <f t="shared" si="39"/>
        <v>106805586.62533201</v>
      </c>
      <c r="BT165" s="157">
        <f t="shared" si="40"/>
        <v>153604953.35053328</v>
      </c>
      <c r="BU165" s="158">
        <f t="shared" si="41"/>
        <v>182696427.76573399</v>
      </c>
      <c r="BV165" s="159">
        <f t="shared" si="30"/>
        <v>0.68391295174134248</v>
      </c>
      <c r="BW165" s="160">
        <f t="shared" si="31"/>
        <v>0.9647907874251439</v>
      </c>
      <c r="BX165" s="161">
        <f t="shared" si="32"/>
        <v>1.125998087921533</v>
      </c>
      <c r="BY165" s="29">
        <f t="shared" si="33"/>
        <v>37650176.899667993</v>
      </c>
      <c r="BZ165" s="59">
        <f t="shared" si="34"/>
        <v>0</v>
      </c>
      <c r="CA165" s="60">
        <f t="shared" si="35"/>
        <v>0</v>
      </c>
      <c r="CB165" s="29">
        <f t="shared" si="42"/>
        <v>37650177</v>
      </c>
      <c r="CC165" s="59">
        <f t="shared" si="43"/>
        <v>0</v>
      </c>
      <c r="CD165" s="60">
        <f t="shared" si="44"/>
        <v>0</v>
      </c>
      <c r="CE165" s="29">
        <f t="shared" si="36"/>
        <v>0</v>
      </c>
      <c r="CF165" s="59">
        <f t="shared" si="37"/>
        <v>0</v>
      </c>
      <c r="CG165" s="60">
        <f t="shared" si="38"/>
        <v>0</v>
      </c>
      <c r="CJ165" s="121"/>
    </row>
    <row r="166" spans="1:88" x14ac:dyDescent="0.2">
      <c r="A166" s="146" t="s">
        <v>200</v>
      </c>
      <c r="B166" s="47" t="s">
        <v>777</v>
      </c>
      <c r="C166" s="4" t="s">
        <v>199</v>
      </c>
      <c r="D166" s="5" t="s">
        <v>694</v>
      </c>
      <c r="E166" s="4" t="s">
        <v>695</v>
      </c>
      <c r="F166" s="39" t="s">
        <v>791</v>
      </c>
      <c r="G166" s="36" t="s">
        <v>791</v>
      </c>
      <c r="H166" s="38" t="s">
        <v>791</v>
      </c>
      <c r="I166" s="31">
        <v>0</v>
      </c>
      <c r="J166" s="64">
        <v>0.4</v>
      </c>
      <c r="K166" s="123">
        <v>3260236</v>
      </c>
      <c r="L166" s="124">
        <v>3323747.0909090904</v>
      </c>
      <c r="M166" s="125">
        <v>3387258.4015009999</v>
      </c>
      <c r="N166" s="147">
        <v>3015718.3000000003</v>
      </c>
      <c r="O166" s="133">
        <v>3074466.0590909086</v>
      </c>
      <c r="P166" s="148">
        <v>3133214.021388425</v>
      </c>
      <c r="Q166" s="149">
        <v>0.5</v>
      </c>
      <c r="R166" s="150">
        <v>0.5</v>
      </c>
      <c r="S166" s="151">
        <v>0.5</v>
      </c>
      <c r="T166" s="132">
        <v>-7136203.0144149996</v>
      </c>
      <c r="U166" s="124">
        <v>-7275219.9562542522</v>
      </c>
      <c r="V166" s="134">
        <v>-7414236.8980940003</v>
      </c>
      <c r="W166" s="152">
        <v>1007104</v>
      </c>
      <c r="X166" s="153" t="s">
        <v>817</v>
      </c>
      <c r="Y166" s="154" t="s">
        <v>821</v>
      </c>
      <c r="Z166" s="147">
        <v>10545671</v>
      </c>
      <c r="AA166" s="124">
        <v>10355430</v>
      </c>
      <c r="AB166" s="125">
        <v>10459141</v>
      </c>
      <c r="AC166" s="147">
        <v>321319.2</v>
      </c>
      <c r="AD166" s="124">
        <v>354922.2</v>
      </c>
      <c r="AE166" s="134">
        <v>375587.80000000005</v>
      </c>
      <c r="AF166" s="147"/>
      <c r="AG166" s="124">
        <v>16003.2</v>
      </c>
      <c r="AH166" s="134">
        <v>19060.400000000001</v>
      </c>
      <c r="AI166" s="147">
        <v>0</v>
      </c>
      <c r="AJ166" s="124">
        <v>0</v>
      </c>
      <c r="AK166" s="148">
        <v>0</v>
      </c>
      <c r="AL166" s="147"/>
      <c r="AM166" s="124">
        <v>0</v>
      </c>
      <c r="AN166" s="155">
        <v>0</v>
      </c>
      <c r="AO166" s="147">
        <v>0</v>
      </c>
      <c r="AP166" s="124">
        <v>0</v>
      </c>
      <c r="AQ166" s="125">
        <v>0</v>
      </c>
      <c r="AR166" s="147">
        <v>0</v>
      </c>
      <c r="AS166" s="124">
        <v>11088.400000000001</v>
      </c>
      <c r="AT166" s="134">
        <v>1498</v>
      </c>
      <c r="AU166" s="147"/>
      <c r="AV166" s="124">
        <v>0</v>
      </c>
      <c r="AW166" s="134">
        <v>-43.2</v>
      </c>
      <c r="AX166" s="147"/>
      <c r="AY166" s="124">
        <v>0</v>
      </c>
      <c r="AZ166" s="134">
        <v>3672.8</v>
      </c>
      <c r="BA166" s="147"/>
      <c r="BB166" s="124"/>
      <c r="BC166" s="148">
        <v>176</v>
      </c>
      <c r="BD166" s="147"/>
      <c r="BE166" s="124">
        <v>90813.6</v>
      </c>
      <c r="BF166" s="155">
        <v>140202.80000000002</v>
      </c>
      <c r="BG166" s="147"/>
      <c r="BH166" s="124"/>
      <c r="BI166" s="125">
        <v>7064.8</v>
      </c>
      <c r="BJ166" s="147">
        <v>0</v>
      </c>
      <c r="BK166" s="124">
        <v>0</v>
      </c>
      <c r="BL166" s="134">
        <v>0</v>
      </c>
      <c r="BM166" s="147"/>
      <c r="BN166" s="124">
        <v>0</v>
      </c>
      <c r="BO166" s="155">
        <v>0</v>
      </c>
      <c r="BP166" s="147"/>
      <c r="BQ166" s="124"/>
      <c r="BR166" s="125">
        <v>0</v>
      </c>
      <c r="BS166" s="156">
        <f t="shared" si="39"/>
        <v>4053060.465584999</v>
      </c>
      <c r="BT166" s="157">
        <f t="shared" si="40"/>
        <v>3472469.123745746</v>
      </c>
      <c r="BU166" s="158">
        <f t="shared" si="41"/>
        <v>3511555.1819060035</v>
      </c>
      <c r="BV166" s="159">
        <f t="shared" si="30"/>
        <v>1.2431800843819278</v>
      </c>
      <c r="BW166" s="160">
        <f t="shared" si="31"/>
        <v>1.0447452916148257</v>
      </c>
      <c r="BX166" s="161">
        <f t="shared" si="32"/>
        <v>1.0366953936404508</v>
      </c>
      <c r="BY166" s="29">
        <f t="shared" si="33"/>
        <v>0</v>
      </c>
      <c r="BZ166" s="59">
        <f t="shared" si="34"/>
        <v>0</v>
      </c>
      <c r="CA166" s="60">
        <f t="shared" si="35"/>
        <v>0</v>
      </c>
      <c r="CB166" s="29">
        <f t="shared" si="42"/>
        <v>0</v>
      </c>
      <c r="CC166" s="59">
        <f t="shared" si="43"/>
        <v>0</v>
      </c>
      <c r="CD166" s="60">
        <f t="shared" si="44"/>
        <v>0</v>
      </c>
      <c r="CE166" s="29">
        <f t="shared" si="36"/>
        <v>396412</v>
      </c>
      <c r="CF166" s="59">
        <f t="shared" si="37"/>
        <v>74361</v>
      </c>
      <c r="CG166" s="60">
        <f t="shared" si="38"/>
        <v>62148</v>
      </c>
      <c r="CJ166" s="121"/>
    </row>
    <row r="167" spans="1:88" x14ac:dyDescent="0.2">
      <c r="A167" s="146" t="s">
        <v>202</v>
      </c>
      <c r="B167" s="47" t="s">
        <v>780</v>
      </c>
      <c r="C167" s="4" t="s">
        <v>201</v>
      </c>
      <c r="D167" s="5" t="s">
        <v>653</v>
      </c>
      <c r="E167" s="4" t="s">
        <v>697</v>
      </c>
      <c r="F167" s="5"/>
      <c r="G167" s="8" t="s">
        <v>802</v>
      </c>
      <c r="H167" s="40"/>
      <c r="I167" s="31">
        <v>0</v>
      </c>
      <c r="J167" s="64">
        <v>0.49</v>
      </c>
      <c r="K167" s="123">
        <v>42119148</v>
      </c>
      <c r="L167" s="124">
        <v>42939650.883116886</v>
      </c>
      <c r="M167" s="125">
        <v>43760153.845547996</v>
      </c>
      <c r="N167" s="147">
        <v>38960211.899999999</v>
      </c>
      <c r="O167" s="133">
        <v>39719177.066883124</v>
      </c>
      <c r="P167" s="148">
        <v>40478142.307131901</v>
      </c>
      <c r="Q167" s="149">
        <v>0</v>
      </c>
      <c r="R167" s="150">
        <v>0</v>
      </c>
      <c r="S167" s="151">
        <v>0</v>
      </c>
      <c r="T167" s="132">
        <v>413120.29357800382</v>
      </c>
      <c r="U167" s="124">
        <v>421168.0915048481</v>
      </c>
      <c r="V167" s="134">
        <v>429215.889432</v>
      </c>
      <c r="W167" s="152">
        <v>6828050</v>
      </c>
      <c r="X167" s="153" t="s">
        <v>817</v>
      </c>
      <c r="Y167" s="154" t="s">
        <v>821</v>
      </c>
      <c r="Z167" s="147">
        <v>37819608</v>
      </c>
      <c r="AA167" s="124">
        <v>38501735</v>
      </c>
      <c r="AB167" s="125">
        <v>44669519</v>
      </c>
      <c r="AC167" s="147">
        <v>889449.22499999998</v>
      </c>
      <c r="AD167" s="124">
        <v>959798.77</v>
      </c>
      <c r="AE167" s="134">
        <v>1018350.83</v>
      </c>
      <c r="AF167" s="147"/>
      <c r="AG167" s="124">
        <v>0</v>
      </c>
      <c r="AH167" s="134">
        <v>95275.11</v>
      </c>
      <c r="AI167" s="147">
        <v>0</v>
      </c>
      <c r="AJ167" s="124">
        <v>0</v>
      </c>
      <c r="AK167" s="148">
        <v>0</v>
      </c>
      <c r="AL167" s="147"/>
      <c r="AM167" s="124">
        <v>0</v>
      </c>
      <c r="AN167" s="155">
        <v>0</v>
      </c>
      <c r="AO167" s="147">
        <v>0</v>
      </c>
      <c r="AP167" s="124">
        <v>0</v>
      </c>
      <c r="AQ167" s="125">
        <v>0</v>
      </c>
      <c r="AR167" s="147">
        <v>0</v>
      </c>
      <c r="AS167" s="124">
        <v>19733.77</v>
      </c>
      <c r="AT167" s="134">
        <v>97386.52</v>
      </c>
      <c r="AU167" s="147"/>
      <c r="AV167" s="124">
        <v>6512.0999999999995</v>
      </c>
      <c r="AW167" s="134">
        <v>-7010.43</v>
      </c>
      <c r="AX167" s="147"/>
      <c r="AY167" s="124">
        <v>1847.79</v>
      </c>
      <c r="AZ167" s="134">
        <v>18179.98</v>
      </c>
      <c r="BA167" s="147"/>
      <c r="BB167" s="124"/>
      <c r="BC167" s="148">
        <v>4432.54</v>
      </c>
      <c r="BD167" s="147"/>
      <c r="BE167" s="124">
        <v>236872.37</v>
      </c>
      <c r="BF167" s="155">
        <v>429387</v>
      </c>
      <c r="BG167" s="147"/>
      <c r="BH167" s="124"/>
      <c r="BI167" s="125">
        <v>58004.729999999996</v>
      </c>
      <c r="BJ167" s="147">
        <v>0</v>
      </c>
      <c r="BK167" s="124">
        <v>0</v>
      </c>
      <c r="BL167" s="134">
        <v>0</v>
      </c>
      <c r="BM167" s="147"/>
      <c r="BN167" s="124">
        <v>0</v>
      </c>
      <c r="BO167" s="155">
        <v>0</v>
      </c>
      <c r="BP167" s="147"/>
      <c r="BQ167" s="124"/>
      <c r="BR167" s="125">
        <v>0</v>
      </c>
      <c r="BS167" s="156">
        <f t="shared" si="39"/>
        <v>41798773.118578009</v>
      </c>
      <c r="BT167" s="157">
        <f t="shared" si="40"/>
        <v>39478518.991504855</v>
      </c>
      <c r="BU167" s="158">
        <f t="shared" si="41"/>
        <v>46143592.269431993</v>
      </c>
      <c r="BV167" s="159">
        <f t="shared" si="30"/>
        <v>0.99239360488911144</v>
      </c>
      <c r="BW167" s="160">
        <f t="shared" si="31"/>
        <v>0.91939543474553753</v>
      </c>
      <c r="BX167" s="161">
        <f t="shared" si="32"/>
        <v>1.054465951657674</v>
      </c>
      <c r="BY167" s="29">
        <f t="shared" si="33"/>
        <v>0</v>
      </c>
      <c r="BZ167" s="59">
        <f t="shared" si="34"/>
        <v>240658.07537826896</v>
      </c>
      <c r="CA167" s="60">
        <f t="shared" si="35"/>
        <v>0</v>
      </c>
      <c r="CB167" s="29">
        <f t="shared" si="42"/>
        <v>0</v>
      </c>
      <c r="CC167" s="59">
        <f t="shared" si="43"/>
        <v>240658</v>
      </c>
      <c r="CD167" s="60">
        <f t="shared" si="44"/>
        <v>0</v>
      </c>
      <c r="CE167" s="29">
        <f t="shared" si="36"/>
        <v>0</v>
      </c>
      <c r="CF167" s="59">
        <f t="shared" si="37"/>
        <v>0</v>
      </c>
      <c r="CG167" s="60">
        <f t="shared" si="38"/>
        <v>0</v>
      </c>
      <c r="CJ167" s="121"/>
    </row>
    <row r="168" spans="1:88" x14ac:dyDescent="0.2">
      <c r="A168" s="146" t="s">
        <v>204</v>
      </c>
      <c r="B168" s="47" t="s">
        <v>777</v>
      </c>
      <c r="C168" s="4" t="s">
        <v>203</v>
      </c>
      <c r="D168" s="5" t="s">
        <v>710</v>
      </c>
      <c r="E168" s="4" t="s">
        <v>711</v>
      </c>
      <c r="F168" s="39" t="s">
        <v>820</v>
      </c>
      <c r="G168" s="8" t="s">
        <v>802</v>
      </c>
      <c r="H168" s="38" t="s">
        <v>828</v>
      </c>
      <c r="I168" s="31">
        <v>0</v>
      </c>
      <c r="J168" s="64">
        <v>0.4</v>
      </c>
      <c r="K168" s="123">
        <v>1159797</v>
      </c>
      <c r="L168" s="124">
        <v>1182390.4480519481</v>
      </c>
      <c r="M168" s="125">
        <v>1204984.016968</v>
      </c>
      <c r="N168" s="147">
        <v>1072812.2250000001</v>
      </c>
      <c r="O168" s="133">
        <v>1093711.1644480519</v>
      </c>
      <c r="P168" s="148">
        <v>1114610.2156954</v>
      </c>
      <c r="Q168" s="149">
        <v>0.5</v>
      </c>
      <c r="R168" s="150">
        <v>0.5</v>
      </c>
      <c r="S168" s="151">
        <v>0.5</v>
      </c>
      <c r="T168" s="132">
        <v>-3807285.2435259996</v>
      </c>
      <c r="U168" s="124">
        <v>-3881453.1378804017</v>
      </c>
      <c r="V168" s="134">
        <v>-3955621.0322349998</v>
      </c>
      <c r="W168" s="152">
        <v>281546</v>
      </c>
      <c r="X168" s="153" t="s">
        <v>821</v>
      </c>
      <c r="Y168" s="154" t="s">
        <v>821</v>
      </c>
      <c r="Z168" s="147">
        <v>4869838</v>
      </c>
      <c r="AA168" s="124">
        <v>5118019</v>
      </c>
      <c r="AB168" s="125">
        <v>5219110</v>
      </c>
      <c r="AC168" s="147">
        <v>201536.80000000002</v>
      </c>
      <c r="AD168" s="124">
        <v>218357.80000000002</v>
      </c>
      <c r="AE168" s="134">
        <v>229351.6</v>
      </c>
      <c r="AF168" s="147"/>
      <c r="AG168" s="124">
        <v>8464.4</v>
      </c>
      <c r="AH168" s="134">
        <v>9565</v>
      </c>
      <c r="AI168" s="147">
        <v>0</v>
      </c>
      <c r="AJ168" s="124">
        <v>0</v>
      </c>
      <c r="AK168" s="148">
        <v>0</v>
      </c>
      <c r="AL168" s="147"/>
      <c r="AM168" s="124">
        <v>0</v>
      </c>
      <c r="AN168" s="155">
        <v>0</v>
      </c>
      <c r="AO168" s="147">
        <v>0</v>
      </c>
      <c r="AP168" s="124">
        <v>0</v>
      </c>
      <c r="AQ168" s="125">
        <v>0</v>
      </c>
      <c r="AR168" s="147">
        <v>0</v>
      </c>
      <c r="AS168" s="124">
        <v>0</v>
      </c>
      <c r="AT168" s="134">
        <v>0</v>
      </c>
      <c r="AU168" s="147"/>
      <c r="AV168" s="124">
        <v>0</v>
      </c>
      <c r="AW168" s="134">
        <v>0</v>
      </c>
      <c r="AX168" s="147"/>
      <c r="AY168" s="124">
        <v>0</v>
      </c>
      <c r="AZ168" s="134">
        <v>2596.4</v>
      </c>
      <c r="BA168" s="147"/>
      <c r="BB168" s="124"/>
      <c r="BC168" s="148">
        <v>18</v>
      </c>
      <c r="BD168" s="147"/>
      <c r="BE168" s="124">
        <v>92615.6</v>
      </c>
      <c r="BF168" s="155">
        <v>124846.40000000001</v>
      </c>
      <c r="BG168" s="147"/>
      <c r="BH168" s="124"/>
      <c r="BI168" s="125">
        <v>-1274.8000000000002</v>
      </c>
      <c r="BJ168" s="147">
        <v>0</v>
      </c>
      <c r="BK168" s="124">
        <v>0</v>
      </c>
      <c r="BL168" s="134">
        <v>0</v>
      </c>
      <c r="BM168" s="147"/>
      <c r="BN168" s="124">
        <v>0</v>
      </c>
      <c r="BO168" s="155">
        <v>0</v>
      </c>
      <c r="BP168" s="147"/>
      <c r="BQ168" s="124"/>
      <c r="BR168" s="125">
        <v>5184.4000000000005</v>
      </c>
      <c r="BS168" s="156">
        <f t="shared" si="39"/>
        <v>1264089.5564740002</v>
      </c>
      <c r="BT168" s="157">
        <f t="shared" si="40"/>
        <v>1556003.6621195981</v>
      </c>
      <c r="BU168" s="158">
        <f t="shared" si="41"/>
        <v>1633775.9677650011</v>
      </c>
      <c r="BV168" s="159">
        <f t="shared" si="30"/>
        <v>1.0899231128154325</v>
      </c>
      <c r="BW168" s="160">
        <f t="shared" si="31"/>
        <v>1.3159812519487095</v>
      </c>
      <c r="BX168" s="161">
        <f t="shared" si="32"/>
        <v>1.3558486625207977</v>
      </c>
      <c r="BY168" s="29">
        <f t="shared" si="33"/>
        <v>0</v>
      </c>
      <c r="BZ168" s="59">
        <f t="shared" si="34"/>
        <v>0</v>
      </c>
      <c r="CA168" s="60">
        <f t="shared" si="35"/>
        <v>0</v>
      </c>
      <c r="CB168" s="29">
        <f t="shared" si="42"/>
        <v>0</v>
      </c>
      <c r="CC168" s="59">
        <f t="shared" si="43"/>
        <v>0</v>
      </c>
      <c r="CD168" s="60">
        <f t="shared" si="44"/>
        <v>0</v>
      </c>
      <c r="CE168" s="29">
        <f t="shared" si="36"/>
        <v>52146</v>
      </c>
      <c r="CF168" s="59">
        <f t="shared" si="37"/>
        <v>186807</v>
      </c>
      <c r="CG168" s="60">
        <f t="shared" si="38"/>
        <v>214396</v>
      </c>
      <c r="CJ168" s="121"/>
    </row>
    <row r="169" spans="1:88" x14ac:dyDescent="0.2">
      <c r="A169" s="146" t="s">
        <v>206</v>
      </c>
      <c r="B169" s="47" t="s">
        <v>777</v>
      </c>
      <c r="C169" s="4" t="s">
        <v>205</v>
      </c>
      <c r="D169" s="5" t="s">
        <v>744</v>
      </c>
      <c r="E169" s="4" t="s">
        <v>737</v>
      </c>
      <c r="F169" s="5"/>
      <c r="G169" s="8" t="s">
        <v>802</v>
      </c>
      <c r="H169" s="38" t="s">
        <v>827</v>
      </c>
      <c r="I169" s="31">
        <v>0</v>
      </c>
      <c r="J169" s="64">
        <v>0.4</v>
      </c>
      <c r="K169" s="123">
        <v>2539006</v>
      </c>
      <c r="L169" s="124">
        <v>2588467.1558441557</v>
      </c>
      <c r="M169" s="125">
        <v>2637928.7502159998</v>
      </c>
      <c r="N169" s="147">
        <v>2348580.5500000003</v>
      </c>
      <c r="O169" s="133">
        <v>2394332.1191558442</v>
      </c>
      <c r="P169" s="148">
        <v>2440084.0939497999</v>
      </c>
      <c r="Q169" s="149">
        <v>0.5</v>
      </c>
      <c r="R169" s="150">
        <v>0.5</v>
      </c>
      <c r="S169" s="151">
        <v>0.5</v>
      </c>
      <c r="T169" s="132">
        <v>-9586116.5311899986</v>
      </c>
      <c r="U169" s="124">
        <v>-9772859.0610183757</v>
      </c>
      <c r="V169" s="134">
        <v>-9959601.5908460002</v>
      </c>
      <c r="W169" s="152">
        <v>0</v>
      </c>
      <c r="X169" s="153" t="s">
        <v>821</v>
      </c>
      <c r="Y169" s="154" t="s">
        <v>821</v>
      </c>
      <c r="Z169" s="147">
        <v>12287268</v>
      </c>
      <c r="AA169" s="124">
        <v>12740454</v>
      </c>
      <c r="AB169" s="125">
        <v>12859122</v>
      </c>
      <c r="AC169" s="147">
        <v>568509.4</v>
      </c>
      <c r="AD169" s="124">
        <v>611311.80000000005</v>
      </c>
      <c r="AE169" s="134">
        <v>638345.60000000009</v>
      </c>
      <c r="AF169" s="147"/>
      <c r="AG169" s="124">
        <v>11916.6</v>
      </c>
      <c r="AH169" s="134">
        <v>10368.6</v>
      </c>
      <c r="AI169" s="147">
        <v>0</v>
      </c>
      <c r="AJ169" s="124">
        <v>0</v>
      </c>
      <c r="AK169" s="148">
        <v>0</v>
      </c>
      <c r="AL169" s="147"/>
      <c r="AM169" s="124">
        <v>0</v>
      </c>
      <c r="AN169" s="155">
        <v>0</v>
      </c>
      <c r="AO169" s="147">
        <v>0</v>
      </c>
      <c r="AP169" s="124">
        <v>0</v>
      </c>
      <c r="AQ169" s="125">
        <v>0</v>
      </c>
      <c r="AR169" s="147">
        <v>0</v>
      </c>
      <c r="AS169" s="124">
        <v>297.2</v>
      </c>
      <c r="AT169" s="134">
        <v>2637.2000000000003</v>
      </c>
      <c r="AU169" s="147"/>
      <c r="AV169" s="124">
        <v>0</v>
      </c>
      <c r="AW169" s="134">
        <v>17.2</v>
      </c>
      <c r="AX169" s="147"/>
      <c r="AY169" s="124">
        <v>177.60000000000002</v>
      </c>
      <c r="AZ169" s="134">
        <v>574</v>
      </c>
      <c r="BA169" s="147"/>
      <c r="BB169" s="124"/>
      <c r="BC169" s="148">
        <v>0</v>
      </c>
      <c r="BD169" s="147"/>
      <c r="BE169" s="124">
        <v>188351.6</v>
      </c>
      <c r="BF169" s="155">
        <v>283463.2</v>
      </c>
      <c r="BG169" s="147"/>
      <c r="BH169" s="124"/>
      <c r="BI169" s="125">
        <v>14688.400000000001</v>
      </c>
      <c r="BJ169" s="147">
        <v>0</v>
      </c>
      <c r="BK169" s="124">
        <v>0</v>
      </c>
      <c r="BL169" s="134">
        <v>0</v>
      </c>
      <c r="BM169" s="147"/>
      <c r="BN169" s="124">
        <v>0</v>
      </c>
      <c r="BO169" s="155">
        <v>0</v>
      </c>
      <c r="BP169" s="147"/>
      <c r="BQ169" s="124"/>
      <c r="BR169" s="125">
        <v>4494.8</v>
      </c>
      <c r="BS169" s="156">
        <f t="shared" si="39"/>
        <v>3269660.8688100018</v>
      </c>
      <c r="BT169" s="157">
        <f t="shared" si="40"/>
        <v>3779649.7389816232</v>
      </c>
      <c r="BU169" s="158">
        <f t="shared" si="41"/>
        <v>3854109.4091539979</v>
      </c>
      <c r="BV169" s="159">
        <f t="shared" si="30"/>
        <v>1.2877720134611741</v>
      </c>
      <c r="BW169" s="160">
        <f t="shared" si="31"/>
        <v>1.4601884093634547</v>
      </c>
      <c r="BX169" s="161">
        <f t="shared" si="32"/>
        <v>1.4610362045746741</v>
      </c>
      <c r="BY169" s="29">
        <f t="shared" si="33"/>
        <v>0</v>
      </c>
      <c r="BZ169" s="59">
        <f t="shared" si="34"/>
        <v>0</v>
      </c>
      <c r="CA169" s="60">
        <f t="shared" si="35"/>
        <v>0</v>
      </c>
      <c r="CB169" s="29">
        <f t="shared" si="42"/>
        <v>0</v>
      </c>
      <c r="CC169" s="59">
        <f t="shared" si="43"/>
        <v>0</v>
      </c>
      <c r="CD169" s="60">
        <f t="shared" si="44"/>
        <v>0</v>
      </c>
      <c r="CE169" s="29">
        <f t="shared" si="36"/>
        <v>365327</v>
      </c>
      <c r="CF169" s="59">
        <f t="shared" si="37"/>
        <v>595591</v>
      </c>
      <c r="CG169" s="60">
        <f t="shared" si="38"/>
        <v>608090</v>
      </c>
      <c r="CJ169" s="121"/>
    </row>
    <row r="170" spans="1:88" x14ac:dyDescent="0.2">
      <c r="A170" s="146" t="s">
        <v>208</v>
      </c>
      <c r="B170" s="47" t="s">
        <v>778</v>
      </c>
      <c r="C170" s="4" t="s">
        <v>207</v>
      </c>
      <c r="D170" s="5" t="s">
        <v>701</v>
      </c>
      <c r="E170" s="4" t="s">
        <v>653</v>
      </c>
      <c r="F170" s="5"/>
      <c r="G170" s="8" t="s">
        <v>802</v>
      </c>
      <c r="H170" s="40"/>
      <c r="I170" s="31">
        <v>0</v>
      </c>
      <c r="J170" s="64">
        <v>0.3</v>
      </c>
      <c r="K170" s="123">
        <v>31414734</v>
      </c>
      <c r="L170" s="124">
        <v>32026709.337662332</v>
      </c>
      <c r="M170" s="125">
        <v>32638684.358109005</v>
      </c>
      <c r="N170" s="147">
        <v>29058628.950000003</v>
      </c>
      <c r="O170" s="133">
        <v>29624706.137337659</v>
      </c>
      <c r="P170" s="148">
        <v>30190783.031250831</v>
      </c>
      <c r="Q170" s="149">
        <v>0</v>
      </c>
      <c r="R170" s="150">
        <v>0</v>
      </c>
      <c r="S170" s="151">
        <v>0</v>
      </c>
      <c r="T170" s="132">
        <v>7546981.0758919995</v>
      </c>
      <c r="U170" s="124">
        <v>7694000.1877600243</v>
      </c>
      <c r="V170" s="134">
        <v>7841019.2996279998</v>
      </c>
      <c r="W170" s="152">
        <v>4105104</v>
      </c>
      <c r="X170" s="153" t="s">
        <v>821</v>
      </c>
      <c r="Y170" s="154" t="s">
        <v>821</v>
      </c>
      <c r="Z170" s="147">
        <v>23739557</v>
      </c>
      <c r="AA170" s="124">
        <v>23780859</v>
      </c>
      <c r="AB170" s="125">
        <v>25625081</v>
      </c>
      <c r="AC170" s="147">
        <v>400786.1925</v>
      </c>
      <c r="AD170" s="124">
        <v>422598.45</v>
      </c>
      <c r="AE170" s="134">
        <v>424022.21699999995</v>
      </c>
      <c r="AF170" s="147"/>
      <c r="AG170" s="124">
        <v>8008.0499999999993</v>
      </c>
      <c r="AH170" s="134">
        <v>-392.09999999999997</v>
      </c>
      <c r="AI170" s="147">
        <v>0</v>
      </c>
      <c r="AJ170" s="124">
        <v>0</v>
      </c>
      <c r="AK170" s="148">
        <v>19115.7</v>
      </c>
      <c r="AL170" s="147"/>
      <c r="AM170" s="124">
        <v>0</v>
      </c>
      <c r="AN170" s="155">
        <v>0</v>
      </c>
      <c r="AO170" s="147">
        <v>0</v>
      </c>
      <c r="AP170" s="124">
        <v>0</v>
      </c>
      <c r="AQ170" s="125">
        <v>0</v>
      </c>
      <c r="AR170" s="147">
        <v>0</v>
      </c>
      <c r="AS170" s="124">
        <v>0</v>
      </c>
      <c r="AT170" s="134">
        <v>0</v>
      </c>
      <c r="AU170" s="147"/>
      <c r="AV170" s="124">
        <v>0</v>
      </c>
      <c r="AW170" s="134">
        <v>0</v>
      </c>
      <c r="AX170" s="147"/>
      <c r="AY170" s="124">
        <v>1286.3999999999999</v>
      </c>
      <c r="AZ170" s="134">
        <v>16583.769</v>
      </c>
      <c r="BA170" s="147"/>
      <c r="BB170" s="124"/>
      <c r="BC170" s="148">
        <v>3283.4100000000003</v>
      </c>
      <c r="BD170" s="147"/>
      <c r="BE170" s="124">
        <v>228940.5</v>
      </c>
      <c r="BF170" s="155">
        <v>327128.09999999998</v>
      </c>
      <c r="BG170" s="147"/>
      <c r="BH170" s="124"/>
      <c r="BI170" s="125">
        <v>4378.0110000000004</v>
      </c>
      <c r="BJ170" s="147">
        <v>0</v>
      </c>
      <c r="BK170" s="124">
        <v>0</v>
      </c>
      <c r="BL170" s="134">
        <v>0</v>
      </c>
      <c r="BM170" s="147"/>
      <c r="BN170" s="124">
        <v>0</v>
      </c>
      <c r="BO170" s="155">
        <v>0</v>
      </c>
      <c r="BP170" s="147"/>
      <c r="BQ170" s="124"/>
      <c r="BR170" s="125">
        <v>3943.056</v>
      </c>
      <c r="BS170" s="156">
        <f t="shared" si="39"/>
        <v>31687324.268391997</v>
      </c>
      <c r="BT170" s="157">
        <f t="shared" si="40"/>
        <v>32135692.587760024</v>
      </c>
      <c r="BU170" s="158">
        <f t="shared" si="41"/>
        <v>34264162.462627999</v>
      </c>
      <c r="BV170" s="159">
        <f t="shared" si="30"/>
        <v>1.0086771471116704</v>
      </c>
      <c r="BW170" s="160">
        <f t="shared" si="31"/>
        <v>1.0034028862893363</v>
      </c>
      <c r="BX170" s="161">
        <f t="shared" si="32"/>
        <v>1.0498021944354246</v>
      </c>
      <c r="BY170" s="29">
        <f t="shared" si="33"/>
        <v>0</v>
      </c>
      <c r="BZ170" s="59">
        <f t="shared" si="34"/>
        <v>0</v>
      </c>
      <c r="CA170" s="60">
        <f t="shared" si="35"/>
        <v>0</v>
      </c>
      <c r="CB170" s="29">
        <f t="shared" si="42"/>
        <v>0</v>
      </c>
      <c r="CC170" s="59">
        <f t="shared" si="43"/>
        <v>0</v>
      </c>
      <c r="CD170" s="60">
        <f t="shared" si="44"/>
        <v>0</v>
      </c>
      <c r="CE170" s="29">
        <f t="shared" si="36"/>
        <v>0</v>
      </c>
      <c r="CF170" s="59">
        <f t="shared" si="37"/>
        <v>0</v>
      </c>
      <c r="CG170" s="60">
        <f t="shared" si="38"/>
        <v>0</v>
      </c>
      <c r="CJ170" s="121"/>
    </row>
    <row r="171" spans="1:88" x14ac:dyDescent="0.2">
      <c r="A171" s="146" t="s">
        <v>210</v>
      </c>
      <c r="B171" s="47" t="s">
        <v>777</v>
      </c>
      <c r="C171" s="4" t="s">
        <v>209</v>
      </c>
      <c r="D171" s="5" t="s">
        <v>736</v>
      </c>
      <c r="E171" s="4" t="s">
        <v>737</v>
      </c>
      <c r="F171" s="39" t="s">
        <v>787</v>
      </c>
      <c r="G171" s="36" t="s">
        <v>787</v>
      </c>
      <c r="H171" s="38" t="s">
        <v>787</v>
      </c>
      <c r="I171" s="31">
        <v>0</v>
      </c>
      <c r="J171" s="64">
        <v>0.4</v>
      </c>
      <c r="K171" s="123">
        <v>1933308</v>
      </c>
      <c r="L171" s="124">
        <v>1970969.8441558441</v>
      </c>
      <c r="M171" s="125">
        <v>2008631.3487799999</v>
      </c>
      <c r="N171" s="147">
        <v>1788309.9000000001</v>
      </c>
      <c r="O171" s="133">
        <v>1823147.1058441559</v>
      </c>
      <c r="P171" s="148">
        <v>1857983.9976214999</v>
      </c>
      <c r="Q171" s="149">
        <v>0.5</v>
      </c>
      <c r="R171" s="150">
        <v>0.5</v>
      </c>
      <c r="S171" s="151">
        <v>0.5</v>
      </c>
      <c r="T171" s="132">
        <v>-3910346.5028209998</v>
      </c>
      <c r="U171" s="124">
        <v>-3986522.0840447852</v>
      </c>
      <c r="V171" s="134">
        <v>-4062697.6652679997</v>
      </c>
      <c r="W171" s="152">
        <v>13000</v>
      </c>
      <c r="X171" s="153" t="s">
        <v>821</v>
      </c>
      <c r="Y171" s="154" t="s">
        <v>821</v>
      </c>
      <c r="Z171" s="147">
        <v>5731878</v>
      </c>
      <c r="AA171" s="124">
        <v>5781192</v>
      </c>
      <c r="AB171" s="125">
        <v>5311824</v>
      </c>
      <c r="AC171" s="147">
        <v>370727.80000000005</v>
      </c>
      <c r="AD171" s="124">
        <v>401058.80000000005</v>
      </c>
      <c r="AE171" s="134">
        <v>430587.60000000003</v>
      </c>
      <c r="AF171" s="147"/>
      <c r="AG171" s="124">
        <v>11734.158000000001</v>
      </c>
      <c r="AH171" s="134">
        <v>900.6</v>
      </c>
      <c r="AI171" s="147">
        <v>4.8000000000000007</v>
      </c>
      <c r="AJ171" s="124">
        <v>0</v>
      </c>
      <c r="AK171" s="148">
        <v>0</v>
      </c>
      <c r="AL171" s="147"/>
      <c r="AM171" s="124">
        <v>0</v>
      </c>
      <c r="AN171" s="155">
        <v>0</v>
      </c>
      <c r="AO171" s="147">
        <v>0</v>
      </c>
      <c r="AP171" s="124">
        <v>0</v>
      </c>
      <c r="AQ171" s="125">
        <v>0</v>
      </c>
      <c r="AR171" s="147">
        <v>0</v>
      </c>
      <c r="AS171" s="124">
        <v>7382</v>
      </c>
      <c r="AT171" s="134">
        <v>10769.2</v>
      </c>
      <c r="AU171" s="147"/>
      <c r="AV171" s="124">
        <v>0</v>
      </c>
      <c r="AW171" s="134">
        <v>-122</v>
      </c>
      <c r="AX171" s="147"/>
      <c r="AY171" s="124">
        <v>3127.6000000000004</v>
      </c>
      <c r="AZ171" s="134">
        <v>3657.2000000000003</v>
      </c>
      <c r="BA171" s="147"/>
      <c r="BB171" s="124"/>
      <c r="BC171" s="148">
        <v>142.80000000000001</v>
      </c>
      <c r="BD171" s="147"/>
      <c r="BE171" s="124">
        <v>77611.600000000006</v>
      </c>
      <c r="BF171" s="155">
        <v>127932</v>
      </c>
      <c r="BG171" s="147"/>
      <c r="BH171" s="124"/>
      <c r="BI171" s="125">
        <v>14040</v>
      </c>
      <c r="BJ171" s="147">
        <v>0</v>
      </c>
      <c r="BK171" s="124">
        <v>0</v>
      </c>
      <c r="BL171" s="134">
        <v>0</v>
      </c>
      <c r="BM171" s="147"/>
      <c r="BN171" s="124">
        <v>0</v>
      </c>
      <c r="BO171" s="155">
        <v>0</v>
      </c>
      <c r="BP171" s="147"/>
      <c r="BQ171" s="124"/>
      <c r="BR171" s="125">
        <v>16669.2</v>
      </c>
      <c r="BS171" s="156">
        <f t="shared" si="39"/>
        <v>2192264.0971789998</v>
      </c>
      <c r="BT171" s="157">
        <f t="shared" si="40"/>
        <v>2295584.0739552137</v>
      </c>
      <c r="BU171" s="158">
        <f t="shared" si="41"/>
        <v>1853702.9347319999</v>
      </c>
      <c r="BV171" s="159">
        <f t="shared" si="30"/>
        <v>1.1339445640213561</v>
      </c>
      <c r="BW171" s="160">
        <f t="shared" si="31"/>
        <v>1.1646977150674773</v>
      </c>
      <c r="BX171" s="161">
        <f t="shared" si="32"/>
        <v>0.92286866669580747</v>
      </c>
      <c r="BY171" s="29">
        <f t="shared" si="33"/>
        <v>0</v>
      </c>
      <c r="BZ171" s="59">
        <f t="shared" si="34"/>
        <v>0</v>
      </c>
      <c r="CA171" s="60">
        <f t="shared" si="35"/>
        <v>4281.0628895000555</v>
      </c>
      <c r="CB171" s="29">
        <f t="shared" si="42"/>
        <v>0</v>
      </c>
      <c r="CC171" s="59">
        <f t="shared" si="43"/>
        <v>0</v>
      </c>
      <c r="CD171" s="60">
        <f t="shared" si="44"/>
        <v>4281</v>
      </c>
      <c r="CE171" s="29">
        <f t="shared" si="36"/>
        <v>129478</v>
      </c>
      <c r="CF171" s="59">
        <f t="shared" si="37"/>
        <v>162307</v>
      </c>
      <c r="CG171" s="60">
        <f t="shared" si="38"/>
        <v>0</v>
      </c>
      <c r="CJ171" s="121"/>
    </row>
    <row r="172" spans="1:88" x14ac:dyDescent="0.2">
      <c r="A172" s="146" t="s">
        <v>212</v>
      </c>
      <c r="B172" s="47" t="s">
        <v>777</v>
      </c>
      <c r="C172" s="4" t="s">
        <v>211</v>
      </c>
      <c r="D172" s="5" t="s">
        <v>700</v>
      </c>
      <c r="E172" s="4" t="s">
        <v>653</v>
      </c>
      <c r="F172" s="39" t="s">
        <v>793</v>
      </c>
      <c r="G172" s="36" t="s">
        <v>793</v>
      </c>
      <c r="H172" s="38" t="s">
        <v>793</v>
      </c>
      <c r="I172" s="31">
        <v>0</v>
      </c>
      <c r="J172" s="64">
        <v>0.4</v>
      </c>
      <c r="K172" s="123">
        <v>1986703</v>
      </c>
      <c r="L172" s="124">
        <v>2025405.0064935063</v>
      </c>
      <c r="M172" s="125">
        <v>2064106.7637820002</v>
      </c>
      <c r="N172" s="147">
        <v>1837700.2750000001</v>
      </c>
      <c r="O172" s="133">
        <v>1873499.6310064935</v>
      </c>
      <c r="P172" s="148">
        <v>1909298.7564983503</v>
      </c>
      <c r="Q172" s="149">
        <v>0.5</v>
      </c>
      <c r="R172" s="150">
        <v>0.5</v>
      </c>
      <c r="S172" s="151">
        <v>0.5</v>
      </c>
      <c r="T172" s="132">
        <v>-6314517.1640840005</v>
      </c>
      <c r="U172" s="124">
        <v>-6437527.238709013</v>
      </c>
      <c r="V172" s="134">
        <v>-6560537.3133340003</v>
      </c>
      <c r="W172" s="152">
        <v>543103</v>
      </c>
      <c r="X172" s="153" t="s">
        <v>821</v>
      </c>
      <c r="Y172" s="154" t="s">
        <v>821</v>
      </c>
      <c r="Z172" s="147">
        <v>7893586</v>
      </c>
      <c r="AA172" s="124">
        <v>8201794</v>
      </c>
      <c r="AB172" s="125">
        <v>8570555</v>
      </c>
      <c r="AC172" s="147">
        <v>358941.54600000003</v>
      </c>
      <c r="AD172" s="124">
        <v>395575</v>
      </c>
      <c r="AE172" s="134">
        <v>417020.4</v>
      </c>
      <c r="AF172" s="147"/>
      <c r="AG172" s="124">
        <v>0</v>
      </c>
      <c r="AH172" s="134">
        <v>14671.6</v>
      </c>
      <c r="AI172" s="147">
        <v>0</v>
      </c>
      <c r="AJ172" s="124">
        <v>0</v>
      </c>
      <c r="AK172" s="148">
        <v>0</v>
      </c>
      <c r="AL172" s="147"/>
      <c r="AM172" s="124">
        <v>0</v>
      </c>
      <c r="AN172" s="155">
        <v>0</v>
      </c>
      <c r="AO172" s="147">
        <v>0</v>
      </c>
      <c r="AP172" s="124">
        <v>0</v>
      </c>
      <c r="AQ172" s="125">
        <v>0</v>
      </c>
      <c r="AR172" s="147">
        <v>0</v>
      </c>
      <c r="AS172" s="124">
        <v>0</v>
      </c>
      <c r="AT172" s="134">
        <v>4039.6000000000004</v>
      </c>
      <c r="AU172" s="147"/>
      <c r="AV172" s="124">
        <v>0</v>
      </c>
      <c r="AW172" s="134">
        <v>0</v>
      </c>
      <c r="AX172" s="147"/>
      <c r="AY172" s="124">
        <v>71.600000000000009</v>
      </c>
      <c r="AZ172" s="134">
        <v>1442.8000000000002</v>
      </c>
      <c r="BA172" s="147"/>
      <c r="BB172" s="124"/>
      <c r="BC172" s="148">
        <v>79.2</v>
      </c>
      <c r="BD172" s="147"/>
      <c r="BE172" s="124">
        <v>59211.200000000004</v>
      </c>
      <c r="BF172" s="155">
        <v>114583.20000000001</v>
      </c>
      <c r="BG172" s="147"/>
      <c r="BH172" s="124"/>
      <c r="BI172" s="125">
        <v>5736</v>
      </c>
      <c r="BJ172" s="147">
        <v>0</v>
      </c>
      <c r="BK172" s="124">
        <v>0</v>
      </c>
      <c r="BL172" s="134">
        <v>0</v>
      </c>
      <c r="BM172" s="147"/>
      <c r="BN172" s="124">
        <v>0</v>
      </c>
      <c r="BO172" s="155">
        <v>0</v>
      </c>
      <c r="BP172" s="147"/>
      <c r="BQ172" s="124"/>
      <c r="BR172" s="125">
        <v>2394</v>
      </c>
      <c r="BS172" s="156">
        <f t="shared" si="39"/>
        <v>1938010.3819159996</v>
      </c>
      <c r="BT172" s="157">
        <f t="shared" si="40"/>
        <v>2219124.5612909859</v>
      </c>
      <c r="BU172" s="158">
        <f t="shared" si="41"/>
        <v>2569984.4866659986</v>
      </c>
      <c r="BV172" s="159">
        <f t="shared" si="30"/>
        <v>0.97549074115053913</v>
      </c>
      <c r="BW172" s="160">
        <f t="shared" si="31"/>
        <v>1.0956448484013861</v>
      </c>
      <c r="BX172" s="161">
        <f t="shared" si="32"/>
        <v>1.2450831186450326</v>
      </c>
      <c r="BY172" s="29">
        <f t="shared" si="33"/>
        <v>0</v>
      </c>
      <c r="BZ172" s="59">
        <f t="shared" si="34"/>
        <v>0</v>
      </c>
      <c r="CA172" s="60">
        <f t="shared" si="35"/>
        <v>0</v>
      </c>
      <c r="CB172" s="29">
        <f t="shared" si="42"/>
        <v>0</v>
      </c>
      <c r="CC172" s="59">
        <f t="shared" si="43"/>
        <v>0</v>
      </c>
      <c r="CD172" s="60">
        <f t="shared" si="44"/>
        <v>0</v>
      </c>
      <c r="CE172" s="29">
        <f t="shared" si="36"/>
        <v>0</v>
      </c>
      <c r="CF172" s="59">
        <f t="shared" si="37"/>
        <v>96860</v>
      </c>
      <c r="CG172" s="60">
        <f t="shared" si="38"/>
        <v>252939</v>
      </c>
      <c r="CJ172" s="121"/>
    </row>
    <row r="173" spans="1:88" x14ac:dyDescent="0.2">
      <c r="A173" s="146" t="s">
        <v>214</v>
      </c>
      <c r="B173" s="47" t="s">
        <v>777</v>
      </c>
      <c r="C173" s="4" t="s">
        <v>213</v>
      </c>
      <c r="D173" s="5" t="s">
        <v>690</v>
      </c>
      <c r="E173" s="4" t="s">
        <v>653</v>
      </c>
      <c r="F173" s="5"/>
      <c r="G173" s="8" t="s">
        <v>802</v>
      </c>
      <c r="H173" s="40"/>
      <c r="I173" s="31">
        <v>0</v>
      </c>
      <c r="J173" s="64">
        <v>0.4</v>
      </c>
      <c r="K173" s="123">
        <v>1871455</v>
      </c>
      <c r="L173" s="124">
        <v>1907911.9155844154</v>
      </c>
      <c r="M173" s="125">
        <v>1944369.180805</v>
      </c>
      <c r="N173" s="147">
        <v>1731095.875</v>
      </c>
      <c r="O173" s="133">
        <v>1764818.5219155843</v>
      </c>
      <c r="P173" s="148">
        <v>1798541.492244625</v>
      </c>
      <c r="Q173" s="149">
        <v>0.5</v>
      </c>
      <c r="R173" s="150">
        <v>0.5</v>
      </c>
      <c r="S173" s="151">
        <v>0.5</v>
      </c>
      <c r="T173" s="132">
        <v>-14309528.805540999</v>
      </c>
      <c r="U173" s="124">
        <v>-14588285.860194394</v>
      </c>
      <c r="V173" s="134">
        <v>-14867042.914848</v>
      </c>
      <c r="W173" s="152">
        <v>1006923</v>
      </c>
      <c r="X173" s="153" t="s">
        <v>821</v>
      </c>
      <c r="Y173" s="154" t="s">
        <v>821</v>
      </c>
      <c r="Z173" s="147">
        <v>15928888</v>
      </c>
      <c r="AA173" s="124">
        <v>16446559</v>
      </c>
      <c r="AB173" s="125">
        <v>16223691</v>
      </c>
      <c r="AC173" s="147">
        <v>435741.4</v>
      </c>
      <c r="AD173" s="124">
        <v>488641.2</v>
      </c>
      <c r="AE173" s="134">
        <v>517554.2</v>
      </c>
      <c r="AF173" s="147"/>
      <c r="AG173" s="124">
        <v>22838.2</v>
      </c>
      <c r="AH173" s="134">
        <v>25038.800000000003</v>
      </c>
      <c r="AI173" s="147">
        <v>0</v>
      </c>
      <c r="AJ173" s="124">
        <v>0</v>
      </c>
      <c r="AK173" s="148">
        <v>0</v>
      </c>
      <c r="AL173" s="147"/>
      <c r="AM173" s="124">
        <v>0</v>
      </c>
      <c r="AN173" s="155">
        <v>0</v>
      </c>
      <c r="AO173" s="147">
        <v>0</v>
      </c>
      <c r="AP173" s="124">
        <v>0</v>
      </c>
      <c r="AQ173" s="125">
        <v>0</v>
      </c>
      <c r="AR173" s="147">
        <v>0</v>
      </c>
      <c r="AS173" s="124">
        <v>601.6</v>
      </c>
      <c r="AT173" s="134">
        <v>2704</v>
      </c>
      <c r="AU173" s="147"/>
      <c r="AV173" s="124">
        <v>0</v>
      </c>
      <c r="AW173" s="134">
        <v>-601.6</v>
      </c>
      <c r="AX173" s="147"/>
      <c r="AY173" s="124">
        <v>0</v>
      </c>
      <c r="AZ173" s="134">
        <v>2194</v>
      </c>
      <c r="BA173" s="147"/>
      <c r="BB173" s="124"/>
      <c r="BC173" s="148">
        <v>0</v>
      </c>
      <c r="BD173" s="147"/>
      <c r="BE173" s="124">
        <v>213546.80000000002</v>
      </c>
      <c r="BF173" s="155">
        <v>292373.60000000003</v>
      </c>
      <c r="BG173" s="147"/>
      <c r="BH173" s="124"/>
      <c r="BI173" s="125">
        <v>5066.4000000000005</v>
      </c>
      <c r="BJ173" s="147">
        <v>0</v>
      </c>
      <c r="BK173" s="124">
        <v>1395.6000000000001</v>
      </c>
      <c r="BL173" s="134">
        <v>0</v>
      </c>
      <c r="BM173" s="147"/>
      <c r="BN173" s="124">
        <v>0</v>
      </c>
      <c r="BO173" s="155">
        <v>0</v>
      </c>
      <c r="BP173" s="147"/>
      <c r="BQ173" s="124"/>
      <c r="BR173" s="125">
        <v>4468.4000000000005</v>
      </c>
      <c r="BS173" s="156">
        <f t="shared" si="39"/>
        <v>2055100.594459001</v>
      </c>
      <c r="BT173" s="157">
        <f t="shared" si="40"/>
        <v>2585296.5398056079</v>
      </c>
      <c r="BU173" s="158">
        <f t="shared" si="41"/>
        <v>2205445.8851519972</v>
      </c>
      <c r="BV173" s="159">
        <f t="shared" si="30"/>
        <v>1.098129847877187</v>
      </c>
      <c r="BW173" s="160">
        <f t="shared" si="31"/>
        <v>1.3550397786648876</v>
      </c>
      <c r="BX173" s="161">
        <f t="shared" si="32"/>
        <v>1.1342732166938108</v>
      </c>
      <c r="BY173" s="29">
        <f t="shared" si="33"/>
        <v>0</v>
      </c>
      <c r="BZ173" s="59">
        <f t="shared" si="34"/>
        <v>0</v>
      </c>
      <c r="CA173" s="60">
        <f t="shared" si="35"/>
        <v>0</v>
      </c>
      <c r="CB173" s="29">
        <f t="shared" si="42"/>
        <v>0</v>
      </c>
      <c r="CC173" s="59">
        <f t="shared" si="43"/>
        <v>0</v>
      </c>
      <c r="CD173" s="60">
        <f t="shared" si="44"/>
        <v>0</v>
      </c>
      <c r="CE173" s="29">
        <f t="shared" si="36"/>
        <v>91823</v>
      </c>
      <c r="CF173" s="59">
        <f t="shared" si="37"/>
        <v>338692</v>
      </c>
      <c r="CG173" s="60">
        <f t="shared" si="38"/>
        <v>130538</v>
      </c>
      <c r="CJ173" s="121"/>
    </row>
    <row r="174" spans="1:88" x14ac:dyDescent="0.2">
      <c r="A174" s="146" t="s">
        <v>216</v>
      </c>
      <c r="B174" s="47" t="s">
        <v>780</v>
      </c>
      <c r="C174" s="4" t="s">
        <v>215</v>
      </c>
      <c r="D174" s="5" t="s">
        <v>653</v>
      </c>
      <c r="E174" s="4" t="s">
        <v>742</v>
      </c>
      <c r="F174" s="5"/>
      <c r="G174" s="8" t="s">
        <v>802</v>
      </c>
      <c r="H174" s="40"/>
      <c r="I174" s="31">
        <v>0</v>
      </c>
      <c r="J174" s="64">
        <v>0.49</v>
      </c>
      <c r="K174" s="123">
        <v>40200538</v>
      </c>
      <c r="L174" s="124">
        <v>40983665.36363636</v>
      </c>
      <c r="M174" s="125">
        <v>41766792.822061002</v>
      </c>
      <c r="N174" s="147">
        <v>37185497.649999999</v>
      </c>
      <c r="O174" s="133">
        <v>37909890.461363636</v>
      </c>
      <c r="P174" s="148">
        <v>38634283.360406429</v>
      </c>
      <c r="Q174" s="149">
        <v>0</v>
      </c>
      <c r="R174" s="150">
        <v>0</v>
      </c>
      <c r="S174" s="151">
        <v>0</v>
      </c>
      <c r="T174" s="132">
        <v>20818989.875805002</v>
      </c>
      <c r="U174" s="124">
        <v>21224554.61364536</v>
      </c>
      <c r="V174" s="134">
        <v>21630119.351484999</v>
      </c>
      <c r="W174" s="152">
        <v>2700000</v>
      </c>
      <c r="X174" s="153" t="s">
        <v>821</v>
      </c>
      <c r="Y174" s="154" t="s">
        <v>821</v>
      </c>
      <c r="Z174" s="147">
        <v>17212019</v>
      </c>
      <c r="AA174" s="124">
        <v>19217930</v>
      </c>
      <c r="AB174" s="125">
        <v>20270888</v>
      </c>
      <c r="AC174" s="147">
        <v>543982.93005000008</v>
      </c>
      <c r="AD174" s="124">
        <v>592942.14</v>
      </c>
      <c r="AE174" s="134">
        <v>631160.42500000005</v>
      </c>
      <c r="AF174" s="147"/>
      <c r="AG174" s="124">
        <v>16808.715</v>
      </c>
      <c r="AH174" s="134">
        <v>9283.7849999999999</v>
      </c>
      <c r="AI174" s="147">
        <v>0</v>
      </c>
      <c r="AJ174" s="124">
        <v>0</v>
      </c>
      <c r="AK174" s="148">
        <v>0</v>
      </c>
      <c r="AL174" s="147"/>
      <c r="AM174" s="124">
        <v>0</v>
      </c>
      <c r="AN174" s="155">
        <v>0</v>
      </c>
      <c r="AO174" s="147">
        <v>0</v>
      </c>
      <c r="AP174" s="124">
        <v>0</v>
      </c>
      <c r="AQ174" s="125">
        <v>0</v>
      </c>
      <c r="AR174" s="147">
        <v>0</v>
      </c>
      <c r="AS174" s="124">
        <v>0</v>
      </c>
      <c r="AT174" s="134">
        <v>0</v>
      </c>
      <c r="AU174" s="147"/>
      <c r="AV174" s="124">
        <v>-630.14</v>
      </c>
      <c r="AW174" s="134">
        <v>0</v>
      </c>
      <c r="AX174" s="147"/>
      <c r="AY174" s="124">
        <v>11489.03</v>
      </c>
      <c r="AZ174" s="134">
        <v>35491.68</v>
      </c>
      <c r="BA174" s="147"/>
      <c r="BB174" s="124"/>
      <c r="BC174" s="148">
        <v>0</v>
      </c>
      <c r="BD174" s="147"/>
      <c r="BE174" s="124">
        <v>165788.07</v>
      </c>
      <c r="BF174" s="155">
        <v>269970.40000000002</v>
      </c>
      <c r="BG174" s="147"/>
      <c r="BH174" s="124"/>
      <c r="BI174" s="125">
        <v>21732.97</v>
      </c>
      <c r="BJ174" s="147">
        <v>0</v>
      </c>
      <c r="BK174" s="124">
        <v>0</v>
      </c>
      <c r="BL174" s="134">
        <v>0</v>
      </c>
      <c r="BM174" s="147"/>
      <c r="BN174" s="124">
        <v>0</v>
      </c>
      <c r="BO174" s="155">
        <v>0</v>
      </c>
      <c r="BP174" s="147"/>
      <c r="BQ174" s="124"/>
      <c r="BR174" s="125">
        <v>0</v>
      </c>
      <c r="BS174" s="156">
        <f t="shared" si="39"/>
        <v>38574991.805855006</v>
      </c>
      <c r="BT174" s="157">
        <f t="shared" si="40"/>
        <v>41228882.428645357</v>
      </c>
      <c r="BU174" s="158">
        <f t="shared" si="41"/>
        <v>42868646.611484997</v>
      </c>
      <c r="BV174" s="159">
        <f t="shared" si="30"/>
        <v>0.95956406866631994</v>
      </c>
      <c r="BW174" s="160">
        <f t="shared" si="31"/>
        <v>1.0059832878009631</v>
      </c>
      <c r="BX174" s="161">
        <f t="shared" si="32"/>
        <v>1.0263810964398972</v>
      </c>
      <c r="BY174" s="29">
        <f t="shared" si="33"/>
        <v>0</v>
      </c>
      <c r="BZ174" s="59">
        <f t="shared" si="34"/>
        <v>0</v>
      </c>
      <c r="CA174" s="60">
        <f t="shared" si="35"/>
        <v>0</v>
      </c>
      <c r="CB174" s="29">
        <f t="shared" si="42"/>
        <v>0</v>
      </c>
      <c r="CC174" s="59">
        <f t="shared" si="43"/>
        <v>0</v>
      </c>
      <c r="CD174" s="60">
        <f t="shared" si="44"/>
        <v>0</v>
      </c>
      <c r="CE174" s="29">
        <f t="shared" si="36"/>
        <v>0</v>
      </c>
      <c r="CF174" s="59">
        <f t="shared" si="37"/>
        <v>0</v>
      </c>
      <c r="CG174" s="60">
        <f t="shared" si="38"/>
        <v>0</v>
      </c>
      <c r="CJ174" s="121"/>
    </row>
    <row r="175" spans="1:88" x14ac:dyDescent="0.2">
      <c r="A175" s="146" t="s">
        <v>218</v>
      </c>
      <c r="B175" s="47" t="s">
        <v>780</v>
      </c>
      <c r="C175" s="4" t="s">
        <v>217</v>
      </c>
      <c r="D175" s="5" t="s">
        <v>653</v>
      </c>
      <c r="E175" s="4" t="s">
        <v>699</v>
      </c>
      <c r="F175" s="5"/>
      <c r="G175" s="8" t="s">
        <v>802</v>
      </c>
      <c r="H175" s="40"/>
      <c r="I175" s="31">
        <v>0</v>
      </c>
      <c r="J175" s="64">
        <v>0.49</v>
      </c>
      <c r="K175" s="123">
        <v>40596143</v>
      </c>
      <c r="L175" s="124">
        <v>41386976.954545453</v>
      </c>
      <c r="M175" s="125">
        <v>42177810.643878996</v>
      </c>
      <c r="N175" s="147">
        <v>37551432.274999999</v>
      </c>
      <c r="O175" s="133">
        <v>38282953.682954542</v>
      </c>
      <c r="P175" s="148">
        <v>39014474.845588073</v>
      </c>
      <c r="Q175" s="149">
        <v>0.39624801786590558</v>
      </c>
      <c r="R175" s="150">
        <v>0.39624801786590558</v>
      </c>
      <c r="S175" s="151">
        <v>0.39624801786590558</v>
      </c>
      <c r="T175" s="132">
        <v>-26643624.655095991</v>
      </c>
      <c r="U175" s="124">
        <v>-27162656.304221235</v>
      </c>
      <c r="V175" s="134">
        <v>-27681687.953345999</v>
      </c>
      <c r="W175" s="152">
        <v>17326000</v>
      </c>
      <c r="X175" s="153" t="s">
        <v>821</v>
      </c>
      <c r="Y175" s="154" t="s">
        <v>821</v>
      </c>
      <c r="Z175" s="147">
        <v>59708860</v>
      </c>
      <c r="AA175" s="124">
        <v>70304577</v>
      </c>
      <c r="AB175" s="125">
        <v>74852896</v>
      </c>
      <c r="AC175" s="147">
        <v>733546.66</v>
      </c>
      <c r="AD175" s="124">
        <v>816450.25</v>
      </c>
      <c r="AE175" s="134">
        <v>892995.35499999998</v>
      </c>
      <c r="AF175" s="147"/>
      <c r="AG175" s="124">
        <v>25474.12</v>
      </c>
      <c r="AH175" s="134">
        <v>0</v>
      </c>
      <c r="AI175" s="147">
        <v>17380.79</v>
      </c>
      <c r="AJ175" s="124">
        <v>0</v>
      </c>
      <c r="AK175" s="148">
        <v>124075.34999999999</v>
      </c>
      <c r="AL175" s="147"/>
      <c r="AM175" s="124">
        <v>0</v>
      </c>
      <c r="AN175" s="155">
        <v>0</v>
      </c>
      <c r="AO175" s="147">
        <v>0</v>
      </c>
      <c r="AP175" s="124">
        <v>0</v>
      </c>
      <c r="AQ175" s="125">
        <v>0</v>
      </c>
      <c r="AR175" s="147">
        <v>0</v>
      </c>
      <c r="AS175" s="124">
        <v>0</v>
      </c>
      <c r="AT175" s="134">
        <v>0</v>
      </c>
      <c r="AU175" s="147"/>
      <c r="AV175" s="124">
        <v>0</v>
      </c>
      <c r="AW175" s="134">
        <v>0</v>
      </c>
      <c r="AX175" s="147"/>
      <c r="AY175" s="124">
        <v>5317.97</v>
      </c>
      <c r="AZ175" s="134">
        <v>18361.77</v>
      </c>
      <c r="BA175" s="147"/>
      <c r="BB175" s="124"/>
      <c r="BC175" s="148">
        <v>0</v>
      </c>
      <c r="BD175" s="147"/>
      <c r="BE175" s="124">
        <v>348009.27</v>
      </c>
      <c r="BF175" s="155">
        <v>512387.61</v>
      </c>
      <c r="BG175" s="147"/>
      <c r="BH175" s="124"/>
      <c r="BI175" s="125">
        <v>10682.49</v>
      </c>
      <c r="BJ175" s="147">
        <v>0</v>
      </c>
      <c r="BK175" s="124">
        <v>0</v>
      </c>
      <c r="BL175" s="134">
        <v>0</v>
      </c>
      <c r="BM175" s="147"/>
      <c r="BN175" s="124">
        <v>0</v>
      </c>
      <c r="BO175" s="155">
        <v>0</v>
      </c>
      <c r="BP175" s="147"/>
      <c r="BQ175" s="124"/>
      <c r="BR175" s="125">
        <v>0</v>
      </c>
      <c r="BS175" s="156">
        <f t="shared" si="39"/>
        <v>33816162.794904009</v>
      </c>
      <c r="BT175" s="157">
        <f t="shared" si="40"/>
        <v>44337172.305778764</v>
      </c>
      <c r="BU175" s="158">
        <f t="shared" si="41"/>
        <v>48729710.621653989</v>
      </c>
      <c r="BV175" s="159">
        <f t="shared" si="30"/>
        <v>0.83298954767461553</v>
      </c>
      <c r="BW175" s="160">
        <f t="shared" si="31"/>
        <v>1.0712831805636216</v>
      </c>
      <c r="BX175" s="161">
        <f t="shared" si="32"/>
        <v>1.1553399732644924</v>
      </c>
      <c r="BY175" s="29">
        <f t="shared" si="33"/>
        <v>3735269.48009599</v>
      </c>
      <c r="BZ175" s="59">
        <f t="shared" si="34"/>
        <v>0</v>
      </c>
      <c r="CA175" s="60">
        <f t="shared" si="35"/>
        <v>0</v>
      </c>
      <c r="CB175" s="29">
        <f t="shared" si="42"/>
        <v>3735269</v>
      </c>
      <c r="CC175" s="59">
        <f t="shared" si="43"/>
        <v>0</v>
      </c>
      <c r="CD175" s="60">
        <f t="shared" si="44"/>
        <v>0</v>
      </c>
      <c r="CE175" s="29">
        <f t="shared" si="36"/>
        <v>0</v>
      </c>
      <c r="CF175" s="59">
        <f t="shared" si="37"/>
        <v>1169009</v>
      </c>
      <c r="CG175" s="60">
        <f t="shared" si="38"/>
        <v>2596177</v>
      </c>
      <c r="CJ175" s="121"/>
    </row>
    <row r="176" spans="1:88" x14ac:dyDescent="0.2">
      <c r="A176" s="146" t="s">
        <v>220</v>
      </c>
      <c r="B176" s="47" t="s">
        <v>777</v>
      </c>
      <c r="C176" s="4" t="s">
        <v>219</v>
      </c>
      <c r="D176" s="5" t="s">
        <v>740</v>
      </c>
      <c r="E176" s="4" t="s">
        <v>653</v>
      </c>
      <c r="F176" s="5"/>
      <c r="G176" s="8" t="s">
        <v>802</v>
      </c>
      <c r="H176" s="38" t="s">
        <v>833</v>
      </c>
      <c r="I176" s="31">
        <v>0</v>
      </c>
      <c r="J176" s="64">
        <v>0.4</v>
      </c>
      <c r="K176" s="123">
        <v>1123613</v>
      </c>
      <c r="L176" s="124">
        <v>1145501.5649350649</v>
      </c>
      <c r="M176" s="125">
        <v>1167389.802777</v>
      </c>
      <c r="N176" s="147">
        <v>1039342.025</v>
      </c>
      <c r="O176" s="133">
        <v>1059588.9475649351</v>
      </c>
      <c r="P176" s="148">
        <v>1079835.567568725</v>
      </c>
      <c r="Q176" s="149">
        <v>0.5</v>
      </c>
      <c r="R176" s="150">
        <v>0.5</v>
      </c>
      <c r="S176" s="151">
        <v>0.5</v>
      </c>
      <c r="T176" s="132">
        <v>-12820885.619146001</v>
      </c>
      <c r="U176" s="124">
        <v>-13070643.131207285</v>
      </c>
      <c r="V176" s="134">
        <v>-13320400.643268</v>
      </c>
      <c r="W176" s="152">
        <v>1219063</v>
      </c>
      <c r="X176" s="153" t="s">
        <v>821</v>
      </c>
      <c r="Y176" s="154" t="s">
        <v>821</v>
      </c>
      <c r="Z176" s="147">
        <v>13820016</v>
      </c>
      <c r="AA176" s="124">
        <v>13646300</v>
      </c>
      <c r="AB176" s="125">
        <v>16264881</v>
      </c>
      <c r="AC176" s="147">
        <v>336561.26</v>
      </c>
      <c r="AD176" s="124">
        <v>364169.60000000003</v>
      </c>
      <c r="AE176" s="134">
        <v>372070.80000000005</v>
      </c>
      <c r="AF176" s="147"/>
      <c r="AG176" s="124">
        <v>11984</v>
      </c>
      <c r="AH176" s="134">
        <v>12025.2</v>
      </c>
      <c r="AI176" s="147">
        <v>0</v>
      </c>
      <c r="AJ176" s="124">
        <v>0</v>
      </c>
      <c r="AK176" s="148">
        <v>0</v>
      </c>
      <c r="AL176" s="147"/>
      <c r="AM176" s="124">
        <v>0</v>
      </c>
      <c r="AN176" s="155">
        <v>0</v>
      </c>
      <c r="AO176" s="147">
        <v>0</v>
      </c>
      <c r="AP176" s="124">
        <v>0</v>
      </c>
      <c r="AQ176" s="125">
        <v>0</v>
      </c>
      <c r="AR176" s="147">
        <v>0</v>
      </c>
      <c r="AS176" s="124">
        <v>0</v>
      </c>
      <c r="AT176" s="134">
        <v>0</v>
      </c>
      <c r="AU176" s="147"/>
      <c r="AV176" s="124">
        <v>0</v>
      </c>
      <c r="AW176" s="134">
        <v>0</v>
      </c>
      <c r="AX176" s="147"/>
      <c r="AY176" s="124">
        <v>1818.8000000000002</v>
      </c>
      <c r="AZ176" s="134">
        <v>3653.2000000000003</v>
      </c>
      <c r="BA176" s="147"/>
      <c r="BB176" s="124"/>
      <c r="BC176" s="148">
        <v>0</v>
      </c>
      <c r="BD176" s="147"/>
      <c r="BE176" s="124">
        <v>124786.8</v>
      </c>
      <c r="BF176" s="155">
        <v>199199.2</v>
      </c>
      <c r="BG176" s="147"/>
      <c r="BH176" s="124"/>
      <c r="BI176" s="125">
        <v>14567.2</v>
      </c>
      <c r="BJ176" s="147">
        <v>0</v>
      </c>
      <c r="BK176" s="124">
        <v>0</v>
      </c>
      <c r="BL176" s="134">
        <v>0</v>
      </c>
      <c r="BM176" s="147"/>
      <c r="BN176" s="124">
        <v>54745.600000000006</v>
      </c>
      <c r="BO176" s="155">
        <v>0</v>
      </c>
      <c r="BP176" s="147"/>
      <c r="BQ176" s="124"/>
      <c r="BR176" s="125">
        <v>787.6</v>
      </c>
      <c r="BS176" s="156">
        <f t="shared" si="39"/>
        <v>1335691.6408539992</v>
      </c>
      <c r="BT176" s="157">
        <f t="shared" si="40"/>
        <v>1133161.6687927153</v>
      </c>
      <c r="BU176" s="158">
        <f t="shared" si="41"/>
        <v>3546783.5567319989</v>
      </c>
      <c r="BV176" s="159">
        <f t="shared" si="30"/>
        <v>1.1887470515684664</v>
      </c>
      <c r="BW176" s="160">
        <f t="shared" si="31"/>
        <v>0.98922751699335387</v>
      </c>
      <c r="BX176" s="161">
        <f t="shared" si="32"/>
        <v>3.038217010543411</v>
      </c>
      <c r="BY176" s="29">
        <f t="shared" si="33"/>
        <v>0</v>
      </c>
      <c r="BZ176" s="59">
        <f t="shared" si="34"/>
        <v>0</v>
      </c>
      <c r="CA176" s="60">
        <f t="shared" si="35"/>
        <v>0</v>
      </c>
      <c r="CB176" s="29">
        <f t="shared" si="42"/>
        <v>0</v>
      </c>
      <c r="CC176" s="59">
        <f t="shared" si="43"/>
        <v>0</v>
      </c>
      <c r="CD176" s="60">
        <f t="shared" si="44"/>
        <v>0</v>
      </c>
      <c r="CE176" s="29">
        <f t="shared" si="36"/>
        <v>106039</v>
      </c>
      <c r="CF176" s="59">
        <f t="shared" si="37"/>
        <v>0</v>
      </c>
      <c r="CG176" s="60">
        <f t="shared" si="38"/>
        <v>1189697</v>
      </c>
      <c r="CJ176" s="121"/>
    </row>
    <row r="177" spans="1:88" x14ac:dyDescent="0.2">
      <c r="A177" s="146" t="s">
        <v>222</v>
      </c>
      <c r="B177" s="47" t="s">
        <v>777</v>
      </c>
      <c r="C177" s="4" t="s">
        <v>221</v>
      </c>
      <c r="D177" s="5" t="s">
        <v>705</v>
      </c>
      <c r="E177" s="4" t="s">
        <v>706</v>
      </c>
      <c r="F177" s="5"/>
      <c r="G177" s="8" t="s">
        <v>802</v>
      </c>
      <c r="H177" s="40"/>
      <c r="I177" s="31">
        <v>0</v>
      </c>
      <c r="J177" s="64">
        <v>0.4</v>
      </c>
      <c r="K177" s="123">
        <v>3492063</v>
      </c>
      <c r="L177" s="124">
        <v>3560090.2012987011</v>
      </c>
      <c r="M177" s="125">
        <v>3628117.4735369999</v>
      </c>
      <c r="N177" s="147">
        <v>3230158.2750000004</v>
      </c>
      <c r="O177" s="133">
        <v>3293083.4362012986</v>
      </c>
      <c r="P177" s="148">
        <v>3356008.6630217251</v>
      </c>
      <c r="Q177" s="149">
        <v>0.5</v>
      </c>
      <c r="R177" s="150">
        <v>0.5</v>
      </c>
      <c r="S177" s="151">
        <v>0.5</v>
      </c>
      <c r="T177" s="132">
        <v>-21365237.303465001</v>
      </c>
      <c r="U177" s="124">
        <v>-21781443.224961072</v>
      </c>
      <c r="V177" s="134">
        <v>-22197649.146457002</v>
      </c>
      <c r="W177" s="152">
        <v>5247671</v>
      </c>
      <c r="X177" s="153" t="s">
        <v>821</v>
      </c>
      <c r="Y177" s="154" t="s">
        <v>821</v>
      </c>
      <c r="Z177" s="147">
        <v>22290394</v>
      </c>
      <c r="AA177" s="124">
        <v>24677264</v>
      </c>
      <c r="AB177" s="125">
        <v>25192256</v>
      </c>
      <c r="AC177" s="147">
        <v>799012.20000000007</v>
      </c>
      <c r="AD177" s="124">
        <v>846095.8</v>
      </c>
      <c r="AE177" s="134">
        <v>881511.4</v>
      </c>
      <c r="AF177" s="147"/>
      <c r="AG177" s="124">
        <v>13119.6</v>
      </c>
      <c r="AH177" s="134">
        <v>29186</v>
      </c>
      <c r="AI177" s="147">
        <v>0</v>
      </c>
      <c r="AJ177" s="124">
        <v>0</v>
      </c>
      <c r="AK177" s="148">
        <v>0</v>
      </c>
      <c r="AL177" s="147"/>
      <c r="AM177" s="124">
        <v>0</v>
      </c>
      <c r="AN177" s="155">
        <v>0</v>
      </c>
      <c r="AO177" s="147">
        <v>0</v>
      </c>
      <c r="AP177" s="124">
        <v>0</v>
      </c>
      <c r="AQ177" s="125">
        <v>0</v>
      </c>
      <c r="AR177" s="147">
        <v>0</v>
      </c>
      <c r="AS177" s="124">
        <v>0</v>
      </c>
      <c r="AT177" s="134">
        <v>1734.4</v>
      </c>
      <c r="AU177" s="147"/>
      <c r="AV177" s="124">
        <v>0</v>
      </c>
      <c r="AW177" s="134">
        <v>0</v>
      </c>
      <c r="AX177" s="147"/>
      <c r="AY177" s="124">
        <v>12804</v>
      </c>
      <c r="AZ177" s="134">
        <v>27116.800000000003</v>
      </c>
      <c r="BA177" s="147"/>
      <c r="BB177" s="124"/>
      <c r="BC177" s="148">
        <v>1834.4</v>
      </c>
      <c r="BD177" s="147"/>
      <c r="BE177" s="124">
        <v>325729.60000000003</v>
      </c>
      <c r="BF177" s="155">
        <v>464026.80000000005</v>
      </c>
      <c r="BG177" s="147"/>
      <c r="BH177" s="124"/>
      <c r="BI177" s="125">
        <v>10945.6</v>
      </c>
      <c r="BJ177" s="147">
        <v>5880.4000000000005</v>
      </c>
      <c r="BK177" s="124">
        <v>2204</v>
      </c>
      <c r="BL177" s="134">
        <v>0</v>
      </c>
      <c r="BM177" s="147"/>
      <c r="BN177" s="124">
        <v>10155.6</v>
      </c>
      <c r="BO177" s="155">
        <v>-1675.6000000000001</v>
      </c>
      <c r="BP177" s="147"/>
      <c r="BQ177" s="124"/>
      <c r="BR177" s="125">
        <v>5643.2000000000007</v>
      </c>
      <c r="BS177" s="156">
        <f t="shared" si="39"/>
        <v>1730049.2965349965</v>
      </c>
      <c r="BT177" s="157">
        <f t="shared" si="40"/>
        <v>4105929.375038933</v>
      </c>
      <c r="BU177" s="158">
        <f t="shared" si="41"/>
        <v>4414929.8535429947</v>
      </c>
      <c r="BV177" s="159">
        <f t="shared" si="30"/>
        <v>0.49542327745375625</v>
      </c>
      <c r="BW177" s="160">
        <f t="shared" si="31"/>
        <v>1.1533217258206303</v>
      </c>
      <c r="BX177" s="161">
        <f t="shared" si="32"/>
        <v>1.2168651885571231</v>
      </c>
      <c r="BY177" s="29">
        <f t="shared" si="33"/>
        <v>1500108.9784650039</v>
      </c>
      <c r="BZ177" s="59">
        <f t="shared" si="34"/>
        <v>0</v>
      </c>
      <c r="CA177" s="60">
        <f t="shared" si="35"/>
        <v>0</v>
      </c>
      <c r="CB177" s="29">
        <f t="shared" si="42"/>
        <v>1500109</v>
      </c>
      <c r="CC177" s="59">
        <f t="shared" si="43"/>
        <v>0</v>
      </c>
      <c r="CD177" s="60">
        <f t="shared" si="44"/>
        <v>0</v>
      </c>
      <c r="CE177" s="29">
        <f t="shared" si="36"/>
        <v>0</v>
      </c>
      <c r="CF177" s="59">
        <f t="shared" si="37"/>
        <v>272920</v>
      </c>
      <c r="CG177" s="60">
        <f t="shared" si="38"/>
        <v>393406</v>
      </c>
      <c r="CJ177" s="121"/>
    </row>
    <row r="178" spans="1:88" x14ac:dyDescent="0.2">
      <c r="A178" s="146" t="s">
        <v>224</v>
      </c>
      <c r="B178" s="47" t="s">
        <v>777</v>
      </c>
      <c r="C178" s="4" t="s">
        <v>223</v>
      </c>
      <c r="D178" s="5" t="s">
        <v>694</v>
      </c>
      <c r="E178" s="4" t="s">
        <v>695</v>
      </c>
      <c r="F178" s="39" t="s">
        <v>791</v>
      </c>
      <c r="G178" s="36" t="s">
        <v>791</v>
      </c>
      <c r="H178" s="38" t="s">
        <v>791</v>
      </c>
      <c r="I178" s="31">
        <v>0</v>
      </c>
      <c r="J178" s="64">
        <v>0.4</v>
      </c>
      <c r="K178" s="123">
        <v>3212812</v>
      </c>
      <c r="L178" s="124">
        <v>3275399.2467532465</v>
      </c>
      <c r="M178" s="125">
        <v>3337986.28462</v>
      </c>
      <c r="N178" s="147">
        <v>2971851.1</v>
      </c>
      <c r="O178" s="133">
        <v>3029744.3032467533</v>
      </c>
      <c r="P178" s="148">
        <v>3087637.3132735002</v>
      </c>
      <c r="Q178" s="149">
        <v>0.5</v>
      </c>
      <c r="R178" s="150">
        <v>0.5</v>
      </c>
      <c r="S178" s="151">
        <v>0.5</v>
      </c>
      <c r="T178" s="132">
        <v>-10056562.518702</v>
      </c>
      <c r="U178" s="124">
        <v>-10252469.580754636</v>
      </c>
      <c r="V178" s="134">
        <v>-10448376.642806999</v>
      </c>
      <c r="W178" s="152">
        <v>1224645</v>
      </c>
      <c r="X178" s="153" t="s">
        <v>821</v>
      </c>
      <c r="Y178" s="154" t="s">
        <v>821</v>
      </c>
      <c r="Z178" s="147">
        <v>14561170</v>
      </c>
      <c r="AA178" s="124">
        <v>14819637</v>
      </c>
      <c r="AB178" s="125">
        <v>14502571</v>
      </c>
      <c r="AC178" s="147">
        <v>453441.60000000003</v>
      </c>
      <c r="AD178" s="124">
        <v>499280</v>
      </c>
      <c r="AE178" s="134">
        <v>530382.20000000007</v>
      </c>
      <c r="AF178" s="147"/>
      <c r="AG178" s="124">
        <v>17066.2</v>
      </c>
      <c r="AH178" s="134">
        <v>17847</v>
      </c>
      <c r="AI178" s="147">
        <v>0</v>
      </c>
      <c r="AJ178" s="124">
        <v>0</v>
      </c>
      <c r="AK178" s="148">
        <v>0</v>
      </c>
      <c r="AL178" s="147"/>
      <c r="AM178" s="124">
        <v>0</v>
      </c>
      <c r="AN178" s="155">
        <v>0</v>
      </c>
      <c r="AO178" s="147">
        <v>0</v>
      </c>
      <c r="AP178" s="124">
        <v>0</v>
      </c>
      <c r="AQ178" s="125">
        <v>0</v>
      </c>
      <c r="AR178" s="147">
        <v>0</v>
      </c>
      <c r="AS178" s="124">
        <v>0</v>
      </c>
      <c r="AT178" s="134">
        <v>0</v>
      </c>
      <c r="AU178" s="147"/>
      <c r="AV178" s="124">
        <v>0</v>
      </c>
      <c r="AW178" s="134">
        <v>0</v>
      </c>
      <c r="AX178" s="147"/>
      <c r="AY178" s="124">
        <v>0</v>
      </c>
      <c r="AZ178" s="134">
        <v>0</v>
      </c>
      <c r="BA178" s="147"/>
      <c r="BB178" s="124"/>
      <c r="BC178" s="148">
        <v>0</v>
      </c>
      <c r="BD178" s="147"/>
      <c r="BE178" s="124">
        <v>107239.20000000001</v>
      </c>
      <c r="BF178" s="155">
        <v>175402</v>
      </c>
      <c r="BG178" s="147"/>
      <c r="BH178" s="124"/>
      <c r="BI178" s="125">
        <v>13038</v>
      </c>
      <c r="BJ178" s="147">
        <v>0</v>
      </c>
      <c r="BK178" s="124">
        <v>0</v>
      </c>
      <c r="BL178" s="134">
        <v>0</v>
      </c>
      <c r="BM178" s="147"/>
      <c r="BN178" s="124">
        <v>0</v>
      </c>
      <c r="BO178" s="155">
        <v>0</v>
      </c>
      <c r="BP178" s="147"/>
      <c r="BQ178" s="124"/>
      <c r="BR178" s="125">
        <v>4126.4000000000005</v>
      </c>
      <c r="BS178" s="156">
        <f t="shared" si="39"/>
        <v>4958049.0812979992</v>
      </c>
      <c r="BT178" s="157">
        <f t="shared" si="40"/>
        <v>5190752.8192453627</v>
      </c>
      <c r="BU178" s="158">
        <f t="shared" si="41"/>
        <v>4794989.9571930002</v>
      </c>
      <c r="BV178" s="159">
        <f t="shared" si="30"/>
        <v>1.5432117040455524</v>
      </c>
      <c r="BW178" s="160">
        <f t="shared" si="31"/>
        <v>1.5847694977614466</v>
      </c>
      <c r="BX178" s="161">
        <f t="shared" si="32"/>
        <v>1.4364918092342813</v>
      </c>
      <c r="BY178" s="29">
        <f t="shared" si="33"/>
        <v>0</v>
      </c>
      <c r="BZ178" s="59">
        <f t="shared" si="34"/>
        <v>0</v>
      </c>
      <c r="CA178" s="60">
        <f t="shared" si="35"/>
        <v>0</v>
      </c>
      <c r="CB178" s="29">
        <f t="shared" si="42"/>
        <v>0</v>
      </c>
      <c r="CC178" s="59">
        <f t="shared" si="43"/>
        <v>0</v>
      </c>
      <c r="CD178" s="60">
        <f t="shared" si="44"/>
        <v>0</v>
      </c>
      <c r="CE178" s="29">
        <f t="shared" si="36"/>
        <v>872619</v>
      </c>
      <c r="CF178" s="59">
        <f t="shared" si="37"/>
        <v>957677</v>
      </c>
      <c r="CG178" s="60">
        <f t="shared" si="38"/>
        <v>728502</v>
      </c>
      <c r="CJ178" s="121"/>
    </row>
    <row r="179" spans="1:88" x14ac:dyDescent="0.2">
      <c r="A179" s="146" t="s">
        <v>226</v>
      </c>
      <c r="B179" s="47" t="s">
        <v>779</v>
      </c>
      <c r="C179" s="4" t="s">
        <v>225</v>
      </c>
      <c r="D179" s="5" t="s">
        <v>653</v>
      </c>
      <c r="E179" s="4" t="s">
        <v>741</v>
      </c>
      <c r="F179" s="5"/>
      <c r="G179" s="8" t="s">
        <v>802</v>
      </c>
      <c r="H179" s="40"/>
      <c r="I179" s="31">
        <v>0</v>
      </c>
      <c r="J179" s="64">
        <v>0.49</v>
      </c>
      <c r="K179" s="123">
        <v>78964890</v>
      </c>
      <c r="L179" s="124">
        <v>80503167.077922076</v>
      </c>
      <c r="M179" s="125">
        <v>82041443.686807007</v>
      </c>
      <c r="N179" s="147">
        <v>73042523.25</v>
      </c>
      <c r="O179" s="133">
        <v>74465429.547077924</v>
      </c>
      <c r="P179" s="148">
        <v>75888335.410296485</v>
      </c>
      <c r="Q179" s="149">
        <v>0</v>
      </c>
      <c r="R179" s="150">
        <v>0</v>
      </c>
      <c r="S179" s="151">
        <v>0</v>
      </c>
      <c r="T179" s="132">
        <v>7798688.3249129876</v>
      </c>
      <c r="U179" s="124">
        <v>7950610.8247489547</v>
      </c>
      <c r="V179" s="134">
        <v>8102533.3245850001</v>
      </c>
      <c r="W179" s="152">
        <v>13775116</v>
      </c>
      <c r="X179" s="153" t="s">
        <v>817</v>
      </c>
      <c r="Y179" s="154" t="s">
        <v>821</v>
      </c>
      <c r="Z179" s="147">
        <v>62960710</v>
      </c>
      <c r="AA179" s="124">
        <v>70163549</v>
      </c>
      <c r="AB179" s="125">
        <v>67730099</v>
      </c>
      <c r="AC179" s="147">
        <v>1105768.0549999999</v>
      </c>
      <c r="AD179" s="124">
        <v>1201217.605</v>
      </c>
      <c r="AE179" s="134">
        <v>1272509.665</v>
      </c>
      <c r="AF179" s="147"/>
      <c r="AG179" s="124">
        <v>0</v>
      </c>
      <c r="AH179" s="134">
        <v>29092.28</v>
      </c>
      <c r="AI179" s="147">
        <v>0</v>
      </c>
      <c r="AJ179" s="124">
        <v>0</v>
      </c>
      <c r="AK179" s="148">
        <v>0</v>
      </c>
      <c r="AL179" s="147"/>
      <c r="AM179" s="124">
        <v>0</v>
      </c>
      <c r="AN179" s="155">
        <v>0</v>
      </c>
      <c r="AO179" s="147">
        <v>0</v>
      </c>
      <c r="AP179" s="124">
        <v>0</v>
      </c>
      <c r="AQ179" s="125">
        <v>0</v>
      </c>
      <c r="AR179" s="147">
        <v>0</v>
      </c>
      <c r="AS179" s="124">
        <v>0</v>
      </c>
      <c r="AT179" s="134">
        <v>0</v>
      </c>
      <c r="AU179" s="147"/>
      <c r="AV179" s="124">
        <v>0</v>
      </c>
      <c r="AW179" s="134">
        <v>55.86</v>
      </c>
      <c r="AX179" s="147"/>
      <c r="AY179" s="124">
        <v>0</v>
      </c>
      <c r="AZ179" s="134">
        <v>71005.41</v>
      </c>
      <c r="BA179" s="147"/>
      <c r="BB179" s="124"/>
      <c r="BC179" s="148">
        <v>20210.05</v>
      </c>
      <c r="BD179" s="147"/>
      <c r="BE179" s="124">
        <v>315849.58999999997</v>
      </c>
      <c r="BF179" s="155">
        <v>632566.48</v>
      </c>
      <c r="BG179" s="147"/>
      <c r="BH179" s="124"/>
      <c r="BI179" s="125">
        <v>112063.49</v>
      </c>
      <c r="BJ179" s="147">
        <v>0</v>
      </c>
      <c r="BK179" s="124">
        <v>0</v>
      </c>
      <c r="BL179" s="134">
        <v>0</v>
      </c>
      <c r="BM179" s="147"/>
      <c r="BN179" s="124">
        <v>0</v>
      </c>
      <c r="BO179" s="155">
        <v>0</v>
      </c>
      <c r="BP179" s="147"/>
      <c r="BQ179" s="124"/>
      <c r="BR179" s="125">
        <v>0</v>
      </c>
      <c r="BS179" s="156">
        <f t="shared" si="39"/>
        <v>77265011.851912975</v>
      </c>
      <c r="BT179" s="157">
        <f t="shared" si="40"/>
        <v>78281265.651748955</v>
      </c>
      <c r="BU179" s="158">
        <f t="shared" si="41"/>
        <v>76620174.191585004</v>
      </c>
      <c r="BV179" s="159">
        <f t="shared" si="30"/>
        <v>0.97847298782931214</v>
      </c>
      <c r="BW179" s="160">
        <f t="shared" si="31"/>
        <v>0.97239982590967555</v>
      </c>
      <c r="BX179" s="161">
        <f t="shared" si="32"/>
        <v>0.93392035474268731</v>
      </c>
      <c r="BY179" s="29">
        <f t="shared" si="33"/>
        <v>0</v>
      </c>
      <c r="BZ179" s="59">
        <f t="shared" si="34"/>
        <v>0</v>
      </c>
      <c r="CA179" s="60">
        <f t="shared" si="35"/>
        <v>0</v>
      </c>
      <c r="CB179" s="29">
        <f t="shared" si="42"/>
        <v>0</v>
      </c>
      <c r="CC179" s="59">
        <f t="shared" si="43"/>
        <v>0</v>
      </c>
      <c r="CD179" s="60">
        <f t="shared" si="44"/>
        <v>0</v>
      </c>
      <c r="CE179" s="29">
        <f t="shared" si="36"/>
        <v>0</v>
      </c>
      <c r="CF179" s="59">
        <f t="shared" si="37"/>
        <v>0</v>
      </c>
      <c r="CG179" s="60">
        <f t="shared" si="38"/>
        <v>0</v>
      </c>
      <c r="CJ179" s="121"/>
    </row>
    <row r="180" spans="1:88" x14ac:dyDescent="0.2">
      <c r="A180" s="146" t="s">
        <v>228</v>
      </c>
      <c r="B180" s="47" t="s">
        <v>777</v>
      </c>
      <c r="C180" s="4" t="s">
        <v>227</v>
      </c>
      <c r="D180" s="5" t="s">
        <v>726</v>
      </c>
      <c r="E180" s="4" t="s">
        <v>727</v>
      </c>
      <c r="F180" s="39" t="s">
        <v>792</v>
      </c>
      <c r="G180" s="36" t="s">
        <v>792</v>
      </c>
      <c r="H180" s="38" t="s">
        <v>792</v>
      </c>
      <c r="I180" s="31">
        <v>0</v>
      </c>
      <c r="J180" s="64">
        <v>0.4</v>
      </c>
      <c r="K180" s="123">
        <v>3263726</v>
      </c>
      <c r="L180" s="124">
        <v>3327305.0779220778</v>
      </c>
      <c r="M180" s="125">
        <v>3390884.0507820002</v>
      </c>
      <c r="N180" s="147">
        <v>3018946.5500000003</v>
      </c>
      <c r="O180" s="133">
        <v>3077757.1970779221</v>
      </c>
      <c r="P180" s="148">
        <v>3136567.7469733502</v>
      </c>
      <c r="Q180" s="149">
        <v>0.5</v>
      </c>
      <c r="R180" s="150">
        <v>0.5</v>
      </c>
      <c r="S180" s="151">
        <v>0.5</v>
      </c>
      <c r="T180" s="132">
        <v>-9151223.7847150005</v>
      </c>
      <c r="U180" s="124">
        <v>-9329494.3779237345</v>
      </c>
      <c r="V180" s="134">
        <v>-9507764.9711320009</v>
      </c>
      <c r="W180" s="152">
        <v>397000</v>
      </c>
      <c r="X180" s="153" t="s">
        <v>821</v>
      </c>
      <c r="Y180" s="154" t="s">
        <v>821</v>
      </c>
      <c r="Z180" s="147">
        <v>12917904</v>
      </c>
      <c r="AA180" s="124">
        <v>12686149</v>
      </c>
      <c r="AB180" s="125">
        <v>12900739</v>
      </c>
      <c r="AC180" s="147">
        <v>411490.17000000004</v>
      </c>
      <c r="AD180" s="124">
        <v>438578.80000000005</v>
      </c>
      <c r="AE180" s="134">
        <v>454716</v>
      </c>
      <c r="AF180" s="147"/>
      <c r="AG180" s="124">
        <v>34283.4</v>
      </c>
      <c r="AH180" s="134">
        <v>24595.800000000003</v>
      </c>
      <c r="AI180" s="147">
        <v>0</v>
      </c>
      <c r="AJ180" s="124">
        <v>0</v>
      </c>
      <c r="AK180" s="148">
        <v>0</v>
      </c>
      <c r="AL180" s="147"/>
      <c r="AM180" s="124">
        <v>0</v>
      </c>
      <c r="AN180" s="155">
        <v>0</v>
      </c>
      <c r="AO180" s="147">
        <v>0</v>
      </c>
      <c r="AP180" s="124">
        <v>0</v>
      </c>
      <c r="AQ180" s="125">
        <v>0</v>
      </c>
      <c r="AR180" s="147">
        <v>0</v>
      </c>
      <c r="AS180" s="124">
        <v>0</v>
      </c>
      <c r="AT180" s="134">
        <v>0</v>
      </c>
      <c r="AU180" s="147"/>
      <c r="AV180" s="124">
        <v>0</v>
      </c>
      <c r="AW180" s="134">
        <v>0</v>
      </c>
      <c r="AX180" s="147"/>
      <c r="AY180" s="124">
        <v>1292</v>
      </c>
      <c r="AZ180" s="134">
        <v>0</v>
      </c>
      <c r="BA180" s="147"/>
      <c r="BB180" s="124"/>
      <c r="BC180" s="148">
        <v>0</v>
      </c>
      <c r="BD180" s="147"/>
      <c r="BE180" s="124">
        <v>215410</v>
      </c>
      <c r="BF180" s="155">
        <v>309789.60000000003</v>
      </c>
      <c r="BG180" s="147"/>
      <c r="BH180" s="124"/>
      <c r="BI180" s="125">
        <v>-4557.6000000000004</v>
      </c>
      <c r="BJ180" s="147">
        <v>0</v>
      </c>
      <c r="BK180" s="124">
        <v>0</v>
      </c>
      <c r="BL180" s="134">
        <v>0</v>
      </c>
      <c r="BM180" s="147"/>
      <c r="BN180" s="124">
        <v>0</v>
      </c>
      <c r="BO180" s="155">
        <v>0</v>
      </c>
      <c r="BP180" s="147"/>
      <c r="BQ180" s="124"/>
      <c r="BR180" s="125">
        <v>0</v>
      </c>
      <c r="BS180" s="156">
        <f t="shared" si="39"/>
        <v>4178170.3852849994</v>
      </c>
      <c r="BT180" s="157">
        <f t="shared" si="40"/>
        <v>4046218.8220762666</v>
      </c>
      <c r="BU180" s="158">
        <f t="shared" si="41"/>
        <v>4177517.8288679998</v>
      </c>
      <c r="BV180" s="159">
        <f t="shared" si="30"/>
        <v>1.2801841776193834</v>
      </c>
      <c r="BW180" s="160">
        <f t="shared" si="31"/>
        <v>1.2160648715155253</v>
      </c>
      <c r="BX180" s="161">
        <f t="shared" si="32"/>
        <v>1.2319848648037928</v>
      </c>
      <c r="BY180" s="29">
        <f t="shared" si="33"/>
        <v>0</v>
      </c>
      <c r="BZ180" s="59">
        <f t="shared" si="34"/>
        <v>0</v>
      </c>
      <c r="CA180" s="60">
        <f t="shared" si="35"/>
        <v>0</v>
      </c>
      <c r="CB180" s="29">
        <f t="shared" si="42"/>
        <v>0</v>
      </c>
      <c r="CC180" s="59">
        <f t="shared" si="43"/>
        <v>0</v>
      </c>
      <c r="CD180" s="60">
        <f t="shared" si="44"/>
        <v>0</v>
      </c>
      <c r="CE180" s="29">
        <f t="shared" si="36"/>
        <v>457222</v>
      </c>
      <c r="CF180" s="59">
        <f t="shared" si="37"/>
        <v>359457</v>
      </c>
      <c r="CG180" s="60">
        <f t="shared" si="38"/>
        <v>393317</v>
      </c>
      <c r="CJ180" s="121"/>
    </row>
    <row r="181" spans="1:88" x14ac:dyDescent="0.2">
      <c r="A181" s="146" t="s">
        <v>230</v>
      </c>
      <c r="B181" s="47" t="s">
        <v>778</v>
      </c>
      <c r="C181" s="4" t="s">
        <v>229</v>
      </c>
      <c r="D181" s="5" t="s">
        <v>701</v>
      </c>
      <c r="E181" s="4" t="s">
        <v>653</v>
      </c>
      <c r="F181" s="5"/>
      <c r="G181" s="8" t="s">
        <v>802</v>
      </c>
      <c r="H181" s="40"/>
      <c r="I181" s="31">
        <v>0</v>
      </c>
      <c r="J181" s="64">
        <v>0.3</v>
      </c>
      <c r="K181" s="123">
        <v>97378888</v>
      </c>
      <c r="L181" s="124">
        <v>99275879.324675336</v>
      </c>
      <c r="M181" s="125">
        <v>101172870.681381</v>
      </c>
      <c r="N181" s="147">
        <v>90075471.400000006</v>
      </c>
      <c r="O181" s="133">
        <v>91830188.375324696</v>
      </c>
      <c r="P181" s="148">
        <v>93584905.380277425</v>
      </c>
      <c r="Q181" s="149">
        <v>0</v>
      </c>
      <c r="R181" s="150">
        <v>0</v>
      </c>
      <c r="S181" s="151">
        <v>0</v>
      </c>
      <c r="T181" s="132">
        <v>67943399.184084997</v>
      </c>
      <c r="U181" s="124">
        <v>69266971.895463273</v>
      </c>
      <c r="V181" s="134">
        <v>70590544.606841996</v>
      </c>
      <c r="W181" s="152">
        <v>5454388</v>
      </c>
      <c r="X181" s="153" t="s">
        <v>821</v>
      </c>
      <c r="Y181" s="154" t="s">
        <v>821</v>
      </c>
      <c r="Z181" s="147">
        <v>35745638</v>
      </c>
      <c r="AA181" s="124">
        <v>34859875</v>
      </c>
      <c r="AB181" s="125">
        <v>37313043</v>
      </c>
      <c r="AC181" s="147">
        <v>622398.29999999993</v>
      </c>
      <c r="AD181" s="124">
        <v>678927.19499999995</v>
      </c>
      <c r="AE181" s="134">
        <v>745138.5</v>
      </c>
      <c r="AF181" s="147"/>
      <c r="AG181" s="124">
        <v>0</v>
      </c>
      <c r="AH181" s="134">
        <v>0</v>
      </c>
      <c r="AI181" s="147">
        <v>0</v>
      </c>
      <c r="AJ181" s="124">
        <v>0</v>
      </c>
      <c r="AK181" s="148">
        <v>0</v>
      </c>
      <c r="AL181" s="147"/>
      <c r="AM181" s="124">
        <v>0</v>
      </c>
      <c r="AN181" s="155">
        <v>0</v>
      </c>
      <c r="AO181" s="147">
        <v>0</v>
      </c>
      <c r="AP181" s="124">
        <v>0</v>
      </c>
      <c r="AQ181" s="125">
        <v>0</v>
      </c>
      <c r="AR181" s="147">
        <v>0</v>
      </c>
      <c r="AS181" s="124">
        <v>0</v>
      </c>
      <c r="AT181" s="134">
        <v>0</v>
      </c>
      <c r="AU181" s="147"/>
      <c r="AV181" s="124">
        <v>0</v>
      </c>
      <c r="AW181" s="134">
        <v>0</v>
      </c>
      <c r="AX181" s="147"/>
      <c r="AY181" s="124">
        <v>0</v>
      </c>
      <c r="AZ181" s="134">
        <v>0</v>
      </c>
      <c r="BA181" s="147"/>
      <c r="BB181" s="124"/>
      <c r="BC181" s="148">
        <v>0</v>
      </c>
      <c r="BD181" s="147"/>
      <c r="BE181" s="124">
        <v>310354.8</v>
      </c>
      <c r="BF181" s="155">
        <v>556555.79999999993</v>
      </c>
      <c r="BG181" s="147"/>
      <c r="BH181" s="124"/>
      <c r="BI181" s="125">
        <v>60519.899999999994</v>
      </c>
      <c r="BJ181" s="147">
        <v>0</v>
      </c>
      <c r="BK181" s="124">
        <v>0</v>
      </c>
      <c r="BL181" s="134">
        <v>0</v>
      </c>
      <c r="BM181" s="147"/>
      <c r="BN181" s="124">
        <v>0</v>
      </c>
      <c r="BO181" s="155">
        <v>0</v>
      </c>
      <c r="BP181" s="147"/>
      <c r="BQ181" s="124"/>
      <c r="BR181" s="125">
        <v>36298.199999999997</v>
      </c>
      <c r="BS181" s="156">
        <f t="shared" si="39"/>
        <v>104311435.48408499</v>
      </c>
      <c r="BT181" s="157">
        <f t="shared" si="40"/>
        <v>105116128.89046326</v>
      </c>
      <c r="BU181" s="158">
        <f t="shared" si="41"/>
        <v>109302100.00684199</v>
      </c>
      <c r="BV181" s="159">
        <f t="shared" si="30"/>
        <v>1.0711914833540201</v>
      </c>
      <c r="BW181" s="160">
        <f t="shared" si="31"/>
        <v>1.0588284848798746</v>
      </c>
      <c r="BX181" s="161">
        <f t="shared" si="32"/>
        <v>1.0803498929180531</v>
      </c>
      <c r="BY181" s="29">
        <f t="shared" si="33"/>
        <v>0</v>
      </c>
      <c r="BZ181" s="59">
        <f t="shared" si="34"/>
        <v>0</v>
      </c>
      <c r="CA181" s="60">
        <f t="shared" si="35"/>
        <v>0</v>
      </c>
      <c r="CB181" s="29">
        <f t="shared" si="42"/>
        <v>0</v>
      </c>
      <c r="CC181" s="59">
        <f t="shared" si="43"/>
        <v>0</v>
      </c>
      <c r="CD181" s="60">
        <f t="shared" si="44"/>
        <v>0</v>
      </c>
      <c r="CE181" s="29">
        <f t="shared" si="36"/>
        <v>0</v>
      </c>
      <c r="CF181" s="59">
        <f t="shared" si="37"/>
        <v>0</v>
      </c>
      <c r="CG181" s="60">
        <f t="shared" si="38"/>
        <v>0</v>
      </c>
      <c r="CJ181" s="121"/>
    </row>
    <row r="182" spans="1:88" x14ac:dyDescent="0.2">
      <c r="A182" s="146" t="s">
        <v>232</v>
      </c>
      <c r="B182" s="47" t="s">
        <v>777</v>
      </c>
      <c r="C182" s="4" t="s">
        <v>231</v>
      </c>
      <c r="D182" s="5" t="s">
        <v>736</v>
      </c>
      <c r="E182" s="4" t="s">
        <v>737</v>
      </c>
      <c r="F182" s="39" t="s">
        <v>787</v>
      </c>
      <c r="G182" s="36" t="s">
        <v>787</v>
      </c>
      <c r="H182" s="38" t="s">
        <v>787</v>
      </c>
      <c r="I182" s="31">
        <v>0</v>
      </c>
      <c r="J182" s="64">
        <v>0.4</v>
      </c>
      <c r="K182" s="123">
        <v>2612666</v>
      </c>
      <c r="L182" s="124">
        <v>2663562.0909090908</v>
      </c>
      <c r="M182" s="125">
        <v>2714457.9549389998</v>
      </c>
      <c r="N182" s="147">
        <v>2416716.0500000003</v>
      </c>
      <c r="O182" s="133">
        <v>2463794.9340909091</v>
      </c>
      <c r="P182" s="148">
        <v>2510873.6083185752</v>
      </c>
      <c r="Q182" s="149">
        <v>0.5</v>
      </c>
      <c r="R182" s="150">
        <v>0.5</v>
      </c>
      <c r="S182" s="151">
        <v>0.5</v>
      </c>
      <c r="T182" s="132">
        <v>-9884507.8630290013</v>
      </c>
      <c r="U182" s="124">
        <v>-10077063.211010085</v>
      </c>
      <c r="V182" s="134">
        <v>-10269618.558991</v>
      </c>
      <c r="W182" s="152">
        <v>659961</v>
      </c>
      <c r="X182" s="153" t="s">
        <v>821</v>
      </c>
      <c r="Y182" s="154" t="s">
        <v>817</v>
      </c>
      <c r="Z182" s="147">
        <v>12049880</v>
      </c>
      <c r="AA182" s="124">
        <v>12550721</v>
      </c>
      <c r="AB182" s="125">
        <v>11867587</v>
      </c>
      <c r="AC182" s="147">
        <v>749188</v>
      </c>
      <c r="AD182" s="124">
        <v>853645.8</v>
      </c>
      <c r="AE182" s="134">
        <v>928088.60000000009</v>
      </c>
      <c r="AF182" s="147"/>
      <c r="AG182" s="124">
        <v>39530.800000000003</v>
      </c>
      <c r="AH182" s="134">
        <v>45603.8</v>
      </c>
      <c r="AI182" s="147">
        <v>0</v>
      </c>
      <c r="AJ182" s="124">
        <v>0</v>
      </c>
      <c r="AK182" s="148">
        <v>0</v>
      </c>
      <c r="AL182" s="147"/>
      <c r="AM182" s="124">
        <v>0</v>
      </c>
      <c r="AN182" s="155">
        <v>0</v>
      </c>
      <c r="AO182" s="147">
        <v>0</v>
      </c>
      <c r="AP182" s="124">
        <v>0</v>
      </c>
      <c r="AQ182" s="125">
        <v>0</v>
      </c>
      <c r="AR182" s="147">
        <v>0</v>
      </c>
      <c r="AS182" s="124">
        <v>0</v>
      </c>
      <c r="AT182" s="134">
        <v>0</v>
      </c>
      <c r="AU182" s="147"/>
      <c r="AV182" s="124">
        <v>0</v>
      </c>
      <c r="AW182" s="134">
        <v>0</v>
      </c>
      <c r="AX182" s="147"/>
      <c r="AY182" s="124">
        <v>4691.2</v>
      </c>
      <c r="AZ182" s="134">
        <v>4546.4000000000005</v>
      </c>
      <c r="BA182" s="147"/>
      <c r="BB182" s="124"/>
      <c r="BC182" s="148">
        <v>1244.8000000000002</v>
      </c>
      <c r="BD182" s="147"/>
      <c r="BE182" s="124">
        <v>231827.20000000001</v>
      </c>
      <c r="BF182" s="155">
        <v>327837.2</v>
      </c>
      <c r="BG182" s="147"/>
      <c r="BH182" s="124"/>
      <c r="BI182" s="125">
        <v>4082.4</v>
      </c>
      <c r="BJ182" s="147">
        <v>0</v>
      </c>
      <c r="BK182" s="124">
        <v>714.40000000000009</v>
      </c>
      <c r="BL182" s="134">
        <v>0</v>
      </c>
      <c r="BM182" s="147"/>
      <c r="BN182" s="124">
        <v>5733.6</v>
      </c>
      <c r="BO182" s="155">
        <v>0</v>
      </c>
      <c r="BP182" s="147"/>
      <c r="BQ182" s="124"/>
      <c r="BR182" s="125">
        <v>15696</v>
      </c>
      <c r="BS182" s="156">
        <f t="shared" si="39"/>
        <v>3125747.6569709983</v>
      </c>
      <c r="BT182" s="157">
        <f t="shared" si="40"/>
        <v>3557003.9089899138</v>
      </c>
      <c r="BU182" s="158">
        <f t="shared" si="41"/>
        <v>2872270.7610090002</v>
      </c>
      <c r="BV182" s="159">
        <f t="shared" si="30"/>
        <v>1.1963824143503219</v>
      </c>
      <c r="BW182" s="160">
        <f t="shared" si="31"/>
        <v>1.3354311961152314</v>
      </c>
      <c r="BX182" s="161">
        <f t="shared" si="32"/>
        <v>1.0581378708713678</v>
      </c>
      <c r="BY182" s="29">
        <f t="shared" si="33"/>
        <v>0</v>
      </c>
      <c r="BZ182" s="59">
        <f t="shared" si="34"/>
        <v>0</v>
      </c>
      <c r="CA182" s="60">
        <f t="shared" si="35"/>
        <v>0</v>
      </c>
      <c r="CB182" s="29">
        <f t="shared" si="42"/>
        <v>0</v>
      </c>
      <c r="CC182" s="59">
        <f t="shared" si="43"/>
        <v>0</v>
      </c>
      <c r="CD182" s="60">
        <f t="shared" si="44"/>
        <v>0</v>
      </c>
      <c r="CE182" s="29">
        <f t="shared" si="36"/>
        <v>256541</v>
      </c>
      <c r="CF182" s="59">
        <f t="shared" si="37"/>
        <v>446721</v>
      </c>
      <c r="CG182" s="60">
        <f t="shared" si="38"/>
        <v>78906</v>
      </c>
      <c r="CJ182" s="121"/>
    </row>
    <row r="183" spans="1:88" x14ac:dyDescent="0.2">
      <c r="A183" s="146" t="s">
        <v>234</v>
      </c>
      <c r="B183" s="47" t="s">
        <v>777</v>
      </c>
      <c r="C183" s="4" t="s">
        <v>233</v>
      </c>
      <c r="D183" s="5" t="s">
        <v>731</v>
      </c>
      <c r="E183" s="4" t="s">
        <v>715</v>
      </c>
      <c r="F183" s="5"/>
      <c r="G183" s="8" t="s">
        <v>802</v>
      </c>
      <c r="H183" s="40"/>
      <c r="I183" s="31">
        <v>0</v>
      </c>
      <c r="J183" s="64">
        <v>0.4</v>
      </c>
      <c r="K183" s="123">
        <v>1449561</v>
      </c>
      <c r="L183" s="124">
        <v>1477799.2012987013</v>
      </c>
      <c r="M183" s="125">
        <v>1506037.325493</v>
      </c>
      <c r="N183" s="147">
        <v>1340843.925</v>
      </c>
      <c r="O183" s="133">
        <v>1366964.2612012988</v>
      </c>
      <c r="P183" s="148">
        <v>1393084.5260810251</v>
      </c>
      <c r="Q183" s="149">
        <v>0.5</v>
      </c>
      <c r="R183" s="150">
        <v>0.5</v>
      </c>
      <c r="S183" s="151">
        <v>0.5</v>
      </c>
      <c r="T183" s="132">
        <v>-4170466.1974269995</v>
      </c>
      <c r="U183" s="124">
        <v>-4251709.0454288246</v>
      </c>
      <c r="V183" s="134">
        <v>-4332951.8934310004</v>
      </c>
      <c r="W183" s="152">
        <v>297453</v>
      </c>
      <c r="X183" s="153" t="s">
        <v>821</v>
      </c>
      <c r="Y183" s="154" t="s">
        <v>821</v>
      </c>
      <c r="Z183" s="147">
        <v>5035659</v>
      </c>
      <c r="AA183" s="124">
        <v>5114998</v>
      </c>
      <c r="AB183" s="125">
        <v>4911616</v>
      </c>
      <c r="AC183" s="147">
        <v>328231.80000000005</v>
      </c>
      <c r="AD183" s="124">
        <v>354894.80000000005</v>
      </c>
      <c r="AE183" s="134">
        <v>374753.4</v>
      </c>
      <c r="AF183" s="147"/>
      <c r="AG183" s="124">
        <v>0</v>
      </c>
      <c r="AH183" s="134">
        <v>12509.2</v>
      </c>
      <c r="AI183" s="147">
        <v>0</v>
      </c>
      <c r="AJ183" s="124">
        <v>0</v>
      </c>
      <c r="AK183" s="148">
        <v>0</v>
      </c>
      <c r="AL183" s="147"/>
      <c r="AM183" s="124">
        <v>0</v>
      </c>
      <c r="AN183" s="155">
        <v>0</v>
      </c>
      <c r="AO183" s="147">
        <v>0</v>
      </c>
      <c r="AP183" s="124">
        <v>0</v>
      </c>
      <c r="AQ183" s="125">
        <v>0</v>
      </c>
      <c r="AR183" s="147">
        <v>0</v>
      </c>
      <c r="AS183" s="124">
        <v>0</v>
      </c>
      <c r="AT183" s="134">
        <v>2842</v>
      </c>
      <c r="AU183" s="147"/>
      <c r="AV183" s="124">
        <v>0</v>
      </c>
      <c r="AW183" s="134">
        <v>0</v>
      </c>
      <c r="AX183" s="147"/>
      <c r="AY183" s="124">
        <v>0</v>
      </c>
      <c r="AZ183" s="134">
        <v>1577.6000000000001</v>
      </c>
      <c r="BA183" s="147"/>
      <c r="BB183" s="124"/>
      <c r="BC183" s="148">
        <v>58.400000000000006</v>
      </c>
      <c r="BD183" s="147"/>
      <c r="BE183" s="124">
        <v>132921.20000000001</v>
      </c>
      <c r="BF183" s="155">
        <v>184251.6</v>
      </c>
      <c r="BG183" s="147"/>
      <c r="BH183" s="124"/>
      <c r="BI183" s="125">
        <v>650</v>
      </c>
      <c r="BJ183" s="147">
        <v>0</v>
      </c>
      <c r="BK183" s="124">
        <v>27.200000000000003</v>
      </c>
      <c r="BL183" s="134">
        <v>0</v>
      </c>
      <c r="BM183" s="147"/>
      <c r="BN183" s="124">
        <v>2636</v>
      </c>
      <c r="BO183" s="155">
        <v>-185.60000000000002</v>
      </c>
      <c r="BP183" s="147"/>
      <c r="BQ183" s="124"/>
      <c r="BR183" s="125">
        <v>9976.8000000000011</v>
      </c>
      <c r="BS183" s="156">
        <f t="shared" si="39"/>
        <v>1193424.6025730004</v>
      </c>
      <c r="BT183" s="157">
        <f t="shared" si="40"/>
        <v>1353768.1545711756</v>
      </c>
      <c r="BU183" s="158">
        <f t="shared" si="41"/>
        <v>1165097.506569</v>
      </c>
      <c r="BV183" s="159">
        <f t="shared" si="30"/>
        <v>0.82330071143815287</v>
      </c>
      <c r="BW183" s="160">
        <f t="shared" si="31"/>
        <v>0.91607043323712289</v>
      </c>
      <c r="BX183" s="161">
        <f t="shared" si="32"/>
        <v>0.77361794880323187</v>
      </c>
      <c r="BY183" s="29">
        <f t="shared" si="33"/>
        <v>147419.32242699969</v>
      </c>
      <c r="BZ183" s="59">
        <f t="shared" si="34"/>
        <v>13196.10663012322</v>
      </c>
      <c r="CA183" s="60">
        <f t="shared" si="35"/>
        <v>227987.01951202517</v>
      </c>
      <c r="CB183" s="29">
        <f t="shared" si="42"/>
        <v>147419</v>
      </c>
      <c r="CC183" s="59">
        <f t="shared" si="43"/>
        <v>13196</v>
      </c>
      <c r="CD183" s="60">
        <f t="shared" si="44"/>
        <v>227987</v>
      </c>
      <c r="CE183" s="29">
        <f t="shared" si="36"/>
        <v>0</v>
      </c>
      <c r="CF183" s="59">
        <f t="shared" si="37"/>
        <v>0</v>
      </c>
      <c r="CG183" s="60">
        <f t="shared" si="38"/>
        <v>0</v>
      </c>
      <c r="CJ183" s="121"/>
    </row>
    <row r="184" spans="1:88" x14ac:dyDescent="0.2">
      <c r="A184" s="146" t="s">
        <v>236</v>
      </c>
      <c r="B184" s="47" t="s">
        <v>777</v>
      </c>
      <c r="C184" s="4" t="s">
        <v>235</v>
      </c>
      <c r="D184" s="5" t="s">
        <v>692</v>
      </c>
      <c r="E184" s="4" t="s">
        <v>693</v>
      </c>
      <c r="F184" s="5"/>
      <c r="G184" s="8" t="s">
        <v>802</v>
      </c>
      <c r="H184" s="38" t="s">
        <v>826</v>
      </c>
      <c r="I184" s="31">
        <v>0</v>
      </c>
      <c r="J184" s="64">
        <v>0.4</v>
      </c>
      <c r="K184" s="123">
        <v>2447708</v>
      </c>
      <c r="L184" s="124">
        <v>2495390.6233766233</v>
      </c>
      <c r="M184" s="125">
        <v>2543073.0668990002</v>
      </c>
      <c r="N184" s="147">
        <v>2264129.9</v>
      </c>
      <c r="O184" s="133">
        <v>2308236.3266233765</v>
      </c>
      <c r="P184" s="148">
        <v>2352342.5868815752</v>
      </c>
      <c r="Q184" s="149">
        <v>0.5</v>
      </c>
      <c r="R184" s="150">
        <v>0.5</v>
      </c>
      <c r="S184" s="151">
        <v>0.5</v>
      </c>
      <c r="T184" s="132">
        <v>-2870381.9231240009</v>
      </c>
      <c r="U184" s="124">
        <v>-2926298.4540939489</v>
      </c>
      <c r="V184" s="134">
        <v>-2982214.9850639999</v>
      </c>
      <c r="W184" s="152">
        <v>529618.22</v>
      </c>
      <c r="X184" s="153" t="s">
        <v>821</v>
      </c>
      <c r="Y184" s="154" t="s">
        <v>821</v>
      </c>
      <c r="Z184" s="147">
        <v>5789848</v>
      </c>
      <c r="AA184" s="124">
        <v>6167662</v>
      </c>
      <c r="AB184" s="125">
        <v>5402166</v>
      </c>
      <c r="AC184" s="147">
        <v>312482.16400000005</v>
      </c>
      <c r="AD184" s="124">
        <v>339720.60000000003</v>
      </c>
      <c r="AE184" s="134">
        <v>367167</v>
      </c>
      <c r="AF184" s="147"/>
      <c r="AG184" s="124">
        <v>0</v>
      </c>
      <c r="AH184" s="134">
        <v>21758.2</v>
      </c>
      <c r="AI184" s="147">
        <v>0</v>
      </c>
      <c r="AJ184" s="124">
        <v>0</v>
      </c>
      <c r="AK184" s="148">
        <v>0</v>
      </c>
      <c r="AL184" s="147"/>
      <c r="AM184" s="124">
        <v>0</v>
      </c>
      <c r="AN184" s="155">
        <v>0</v>
      </c>
      <c r="AO184" s="147">
        <v>0</v>
      </c>
      <c r="AP184" s="124">
        <v>0</v>
      </c>
      <c r="AQ184" s="125">
        <v>0</v>
      </c>
      <c r="AR184" s="147">
        <v>0</v>
      </c>
      <c r="AS184" s="124">
        <v>0</v>
      </c>
      <c r="AT184" s="134">
        <v>0</v>
      </c>
      <c r="AU184" s="147"/>
      <c r="AV184" s="124">
        <v>0</v>
      </c>
      <c r="AW184" s="134">
        <v>0</v>
      </c>
      <c r="AX184" s="147"/>
      <c r="AY184" s="124">
        <v>0</v>
      </c>
      <c r="AZ184" s="134">
        <v>0</v>
      </c>
      <c r="BA184" s="147"/>
      <c r="BB184" s="124"/>
      <c r="BC184" s="148">
        <v>0</v>
      </c>
      <c r="BD184" s="147"/>
      <c r="BE184" s="124">
        <v>96362.8</v>
      </c>
      <c r="BF184" s="155">
        <v>134818.4</v>
      </c>
      <c r="BG184" s="147"/>
      <c r="BH184" s="124"/>
      <c r="BI184" s="125">
        <v>3324.4</v>
      </c>
      <c r="BJ184" s="147">
        <v>0</v>
      </c>
      <c r="BK184" s="124">
        <v>0</v>
      </c>
      <c r="BL184" s="134">
        <v>0</v>
      </c>
      <c r="BM184" s="147"/>
      <c r="BN184" s="124">
        <v>0</v>
      </c>
      <c r="BO184" s="155">
        <v>0</v>
      </c>
      <c r="BP184" s="147"/>
      <c r="BQ184" s="124"/>
      <c r="BR184" s="125">
        <v>3267.2000000000003</v>
      </c>
      <c r="BS184" s="156">
        <f t="shared" si="39"/>
        <v>3231948.240875999</v>
      </c>
      <c r="BT184" s="157">
        <f t="shared" si="40"/>
        <v>3677446.9459060505</v>
      </c>
      <c r="BU184" s="158">
        <f t="shared" si="41"/>
        <v>2950286.2149360012</v>
      </c>
      <c r="BV184" s="159">
        <f t="shared" si="30"/>
        <v>1.3203977929050357</v>
      </c>
      <c r="BW184" s="160">
        <f t="shared" si="31"/>
        <v>1.4736959061463228</v>
      </c>
      <c r="BX184" s="161">
        <f t="shared" si="32"/>
        <v>1.1601264050716218</v>
      </c>
      <c r="BY184" s="29">
        <f t="shared" si="33"/>
        <v>0</v>
      </c>
      <c r="BZ184" s="59">
        <f t="shared" si="34"/>
        <v>0</v>
      </c>
      <c r="CA184" s="60">
        <f t="shared" si="35"/>
        <v>0</v>
      </c>
      <c r="CB184" s="29">
        <f t="shared" si="42"/>
        <v>0</v>
      </c>
      <c r="CC184" s="59">
        <f t="shared" si="43"/>
        <v>0</v>
      </c>
      <c r="CD184" s="60">
        <f t="shared" si="44"/>
        <v>0</v>
      </c>
      <c r="CE184" s="29">
        <f t="shared" si="36"/>
        <v>392120</v>
      </c>
      <c r="CF184" s="59">
        <f t="shared" si="37"/>
        <v>591028</v>
      </c>
      <c r="CG184" s="60">
        <f t="shared" si="38"/>
        <v>203607</v>
      </c>
      <c r="CJ184" s="121"/>
    </row>
    <row r="185" spans="1:88" x14ac:dyDescent="0.2">
      <c r="A185" s="146" t="s">
        <v>238</v>
      </c>
      <c r="B185" s="47" t="s">
        <v>780</v>
      </c>
      <c r="C185" s="4" t="s">
        <v>237</v>
      </c>
      <c r="D185" s="5" t="s">
        <v>653</v>
      </c>
      <c r="E185" s="4" t="s">
        <v>738</v>
      </c>
      <c r="F185" s="5"/>
      <c r="G185" s="8" t="s">
        <v>802</v>
      </c>
      <c r="H185" s="40"/>
      <c r="I185" s="31">
        <v>0</v>
      </c>
      <c r="J185" s="64">
        <v>0.49</v>
      </c>
      <c r="K185" s="123">
        <v>34708968</v>
      </c>
      <c r="L185" s="124">
        <v>35385116.727272727</v>
      </c>
      <c r="M185" s="125">
        <v>36061265.701612003</v>
      </c>
      <c r="N185" s="147">
        <v>32105795.400000002</v>
      </c>
      <c r="O185" s="133">
        <v>32731232.972727273</v>
      </c>
      <c r="P185" s="148">
        <v>33356670.773991104</v>
      </c>
      <c r="Q185" s="149">
        <v>0</v>
      </c>
      <c r="R185" s="150">
        <v>0</v>
      </c>
      <c r="S185" s="151">
        <v>0</v>
      </c>
      <c r="T185" s="132">
        <v>3400551.5615030006</v>
      </c>
      <c r="U185" s="124">
        <v>3466796.0724413707</v>
      </c>
      <c r="V185" s="134">
        <v>3533040.5833800002</v>
      </c>
      <c r="W185" s="152">
        <v>3039180</v>
      </c>
      <c r="X185" s="153" t="s">
        <v>817</v>
      </c>
      <c r="Y185" s="154" t="s">
        <v>821</v>
      </c>
      <c r="Z185" s="147">
        <v>29349895</v>
      </c>
      <c r="AA185" s="124">
        <v>25041765</v>
      </c>
      <c r="AB185" s="125">
        <v>31071788</v>
      </c>
      <c r="AC185" s="147">
        <v>746987.60499999998</v>
      </c>
      <c r="AD185" s="124">
        <v>811066.13</v>
      </c>
      <c r="AE185" s="134">
        <v>844209.48499999999</v>
      </c>
      <c r="AF185" s="147"/>
      <c r="AG185" s="124">
        <v>30244.76</v>
      </c>
      <c r="AH185" s="134">
        <v>11532.885</v>
      </c>
      <c r="AI185" s="147">
        <v>0</v>
      </c>
      <c r="AJ185" s="124">
        <v>0</v>
      </c>
      <c r="AK185" s="148">
        <v>0</v>
      </c>
      <c r="AL185" s="147"/>
      <c r="AM185" s="124">
        <v>0</v>
      </c>
      <c r="AN185" s="155">
        <v>0</v>
      </c>
      <c r="AO185" s="147">
        <v>0</v>
      </c>
      <c r="AP185" s="124">
        <v>0</v>
      </c>
      <c r="AQ185" s="125">
        <v>0</v>
      </c>
      <c r="AR185" s="147">
        <v>0</v>
      </c>
      <c r="AS185" s="124">
        <v>901.6</v>
      </c>
      <c r="AT185" s="134">
        <v>1883.07</v>
      </c>
      <c r="AU185" s="147"/>
      <c r="AV185" s="124">
        <v>0</v>
      </c>
      <c r="AW185" s="134">
        <v>3649.52</v>
      </c>
      <c r="AX185" s="147"/>
      <c r="AY185" s="124">
        <v>172.97</v>
      </c>
      <c r="AZ185" s="134">
        <v>12519.99</v>
      </c>
      <c r="BA185" s="147"/>
      <c r="BB185" s="124"/>
      <c r="BC185" s="148">
        <v>0</v>
      </c>
      <c r="BD185" s="147"/>
      <c r="BE185" s="124">
        <v>226749.94999999998</v>
      </c>
      <c r="BF185" s="155">
        <v>303690.73</v>
      </c>
      <c r="BG185" s="147"/>
      <c r="BH185" s="124"/>
      <c r="BI185" s="125">
        <v>9818.619999999999</v>
      </c>
      <c r="BJ185" s="147">
        <v>449786.68</v>
      </c>
      <c r="BK185" s="124">
        <v>0</v>
      </c>
      <c r="BL185" s="134">
        <v>980</v>
      </c>
      <c r="BM185" s="147"/>
      <c r="BN185" s="124">
        <v>336321.3</v>
      </c>
      <c r="BO185" s="155">
        <v>-980</v>
      </c>
      <c r="BP185" s="147"/>
      <c r="BQ185" s="124"/>
      <c r="BR185" s="125">
        <v>1486.66</v>
      </c>
      <c r="BS185" s="156">
        <f t="shared" si="39"/>
        <v>35138579.406502999</v>
      </c>
      <c r="BT185" s="157">
        <f t="shared" si="40"/>
        <v>29616178.14244137</v>
      </c>
      <c r="BU185" s="158">
        <f t="shared" si="41"/>
        <v>35495779.903379999</v>
      </c>
      <c r="BV185" s="159">
        <f t="shared" si="30"/>
        <v>1.0123775332790936</v>
      </c>
      <c r="BW185" s="160">
        <f t="shared" si="31"/>
        <v>0.83696708903647599</v>
      </c>
      <c r="BX185" s="161">
        <f t="shared" si="32"/>
        <v>0.98431874790776619</v>
      </c>
      <c r="BY185" s="29">
        <f t="shared" si="33"/>
        <v>0</v>
      </c>
      <c r="BZ185" s="59">
        <f t="shared" si="34"/>
        <v>3115054.8302859031</v>
      </c>
      <c r="CA185" s="60">
        <f t="shared" si="35"/>
        <v>0</v>
      </c>
      <c r="CB185" s="29">
        <f t="shared" si="42"/>
        <v>0</v>
      </c>
      <c r="CC185" s="59">
        <f t="shared" si="43"/>
        <v>3115055</v>
      </c>
      <c r="CD185" s="60">
        <f t="shared" si="44"/>
        <v>0</v>
      </c>
      <c r="CE185" s="29">
        <f t="shared" si="36"/>
        <v>0</v>
      </c>
      <c r="CF185" s="59">
        <f t="shared" si="37"/>
        <v>0</v>
      </c>
      <c r="CG185" s="60">
        <f t="shared" si="38"/>
        <v>0</v>
      </c>
      <c r="CJ185" s="121"/>
    </row>
    <row r="186" spans="1:88" x14ac:dyDescent="0.2">
      <c r="A186" s="146" t="s">
        <v>240</v>
      </c>
      <c r="B186" s="47" t="s">
        <v>777</v>
      </c>
      <c r="C186" s="4" t="s">
        <v>239</v>
      </c>
      <c r="D186" s="5" t="s">
        <v>722</v>
      </c>
      <c r="E186" s="4" t="s">
        <v>653</v>
      </c>
      <c r="F186" s="5"/>
      <c r="G186" s="8" t="s">
        <v>802</v>
      </c>
      <c r="H186" s="38" t="s">
        <v>831</v>
      </c>
      <c r="I186" s="31">
        <v>0</v>
      </c>
      <c r="J186" s="64">
        <v>0.4</v>
      </c>
      <c r="K186" s="123">
        <v>2381348</v>
      </c>
      <c r="L186" s="124">
        <v>2427737.8961038962</v>
      </c>
      <c r="M186" s="125">
        <v>2474128.1562740002</v>
      </c>
      <c r="N186" s="147">
        <v>2202746.9</v>
      </c>
      <c r="O186" s="133">
        <v>2245657.553896104</v>
      </c>
      <c r="P186" s="148">
        <v>2288568.5445534503</v>
      </c>
      <c r="Q186" s="149">
        <v>0.5</v>
      </c>
      <c r="R186" s="150">
        <v>0.5</v>
      </c>
      <c r="S186" s="151">
        <v>0.5</v>
      </c>
      <c r="T186" s="132">
        <v>-12265785.570331002</v>
      </c>
      <c r="U186" s="124">
        <v>-12504729.44507771</v>
      </c>
      <c r="V186" s="134">
        <v>-12743673.319824999</v>
      </c>
      <c r="W186" s="152">
        <v>990960</v>
      </c>
      <c r="X186" s="153" t="s">
        <v>821</v>
      </c>
      <c r="Y186" s="154" t="s">
        <v>821</v>
      </c>
      <c r="Z186" s="147">
        <v>14061566</v>
      </c>
      <c r="AA186" s="124">
        <v>14562267</v>
      </c>
      <c r="AB186" s="125">
        <v>14657587</v>
      </c>
      <c r="AC186" s="147">
        <v>444784.80000000005</v>
      </c>
      <c r="AD186" s="124">
        <v>485223.80000000005</v>
      </c>
      <c r="AE186" s="134">
        <v>515953.4</v>
      </c>
      <c r="AF186" s="147"/>
      <c r="AG186" s="124">
        <v>16575</v>
      </c>
      <c r="AH186" s="134">
        <v>0</v>
      </c>
      <c r="AI186" s="147">
        <v>0</v>
      </c>
      <c r="AJ186" s="124">
        <v>0</v>
      </c>
      <c r="AK186" s="148">
        <v>0</v>
      </c>
      <c r="AL186" s="147"/>
      <c r="AM186" s="124">
        <v>0</v>
      </c>
      <c r="AN186" s="155">
        <v>0</v>
      </c>
      <c r="AO186" s="147">
        <v>0</v>
      </c>
      <c r="AP186" s="124">
        <v>0</v>
      </c>
      <c r="AQ186" s="125">
        <v>0</v>
      </c>
      <c r="AR186" s="147">
        <v>0</v>
      </c>
      <c r="AS186" s="124">
        <v>0</v>
      </c>
      <c r="AT186" s="134">
        <v>0</v>
      </c>
      <c r="AU186" s="147"/>
      <c r="AV186" s="124">
        <v>0</v>
      </c>
      <c r="AW186" s="134">
        <v>0</v>
      </c>
      <c r="AX186" s="147"/>
      <c r="AY186" s="124">
        <v>0</v>
      </c>
      <c r="AZ186" s="134">
        <v>0</v>
      </c>
      <c r="BA186" s="147"/>
      <c r="BB186" s="124"/>
      <c r="BC186" s="148">
        <v>0</v>
      </c>
      <c r="BD186" s="147"/>
      <c r="BE186" s="124">
        <v>189160</v>
      </c>
      <c r="BF186" s="155">
        <v>290000</v>
      </c>
      <c r="BG186" s="147"/>
      <c r="BH186" s="124"/>
      <c r="BI186" s="125">
        <v>13997.6</v>
      </c>
      <c r="BJ186" s="147">
        <v>0</v>
      </c>
      <c r="BK186" s="124">
        <v>1316.4</v>
      </c>
      <c r="BL186" s="134">
        <v>0</v>
      </c>
      <c r="BM186" s="147"/>
      <c r="BN186" s="124">
        <v>0</v>
      </c>
      <c r="BO186" s="155">
        <v>0</v>
      </c>
      <c r="BP186" s="147"/>
      <c r="BQ186" s="124"/>
      <c r="BR186" s="125">
        <v>2382.4</v>
      </c>
      <c r="BS186" s="156">
        <f t="shared" si="39"/>
        <v>2240565.2296689991</v>
      </c>
      <c r="BT186" s="157">
        <f t="shared" si="40"/>
        <v>2749812.7549222913</v>
      </c>
      <c r="BU186" s="158">
        <f t="shared" si="41"/>
        <v>2736247.0801750012</v>
      </c>
      <c r="BV186" s="159">
        <f t="shared" si="30"/>
        <v>0.94088105966410585</v>
      </c>
      <c r="BW186" s="160">
        <f t="shared" si="31"/>
        <v>1.1326645925555927</v>
      </c>
      <c r="BX186" s="161">
        <f t="shared" si="32"/>
        <v>1.105943955747122</v>
      </c>
      <c r="BY186" s="29">
        <f t="shared" si="33"/>
        <v>0</v>
      </c>
      <c r="BZ186" s="59">
        <f t="shared" si="34"/>
        <v>0</v>
      </c>
      <c r="CA186" s="60">
        <f t="shared" si="35"/>
        <v>0</v>
      </c>
      <c r="CB186" s="29">
        <f t="shared" si="42"/>
        <v>0</v>
      </c>
      <c r="CC186" s="59">
        <f t="shared" si="43"/>
        <v>0</v>
      </c>
      <c r="CD186" s="60">
        <f t="shared" si="44"/>
        <v>0</v>
      </c>
      <c r="CE186" s="29">
        <f t="shared" si="36"/>
        <v>0</v>
      </c>
      <c r="CF186" s="59">
        <f t="shared" si="37"/>
        <v>161037</v>
      </c>
      <c r="CG186" s="60">
        <f t="shared" si="38"/>
        <v>131059</v>
      </c>
      <c r="CJ186" s="121"/>
    </row>
    <row r="187" spans="1:88" x14ac:dyDescent="0.2">
      <c r="A187" s="146" t="s">
        <v>242</v>
      </c>
      <c r="B187" s="47" t="s">
        <v>777</v>
      </c>
      <c r="C187" s="4" t="s">
        <v>241</v>
      </c>
      <c r="D187" s="5" t="s">
        <v>714</v>
      </c>
      <c r="E187" s="4" t="s">
        <v>653</v>
      </c>
      <c r="F187" s="39" t="s">
        <v>797</v>
      </c>
      <c r="G187" s="36" t="s">
        <v>797</v>
      </c>
      <c r="H187" s="38" t="s">
        <v>797</v>
      </c>
      <c r="I187" s="31">
        <v>0</v>
      </c>
      <c r="J187" s="64">
        <v>0.4</v>
      </c>
      <c r="K187" s="123">
        <v>2720096</v>
      </c>
      <c r="L187" s="124">
        <v>2773084.8831168828</v>
      </c>
      <c r="M187" s="125">
        <v>2826073.63148</v>
      </c>
      <c r="N187" s="147">
        <v>2516088.8000000003</v>
      </c>
      <c r="O187" s="133">
        <v>2565103.5168831167</v>
      </c>
      <c r="P187" s="148">
        <v>2614118.1091189999</v>
      </c>
      <c r="Q187" s="149">
        <v>0.5</v>
      </c>
      <c r="R187" s="150">
        <v>0.5</v>
      </c>
      <c r="S187" s="151">
        <v>0.5</v>
      </c>
      <c r="T187" s="132">
        <v>-5935706.4997889996</v>
      </c>
      <c r="U187" s="124">
        <v>-6051337.1458887849</v>
      </c>
      <c r="V187" s="134">
        <v>-6166967.7919889996</v>
      </c>
      <c r="W187" s="152">
        <v>693059</v>
      </c>
      <c r="X187" s="153" t="s">
        <v>821</v>
      </c>
      <c r="Y187" s="154" t="s">
        <v>821</v>
      </c>
      <c r="Z187" s="147">
        <v>8690260</v>
      </c>
      <c r="AA187" s="124">
        <v>8261366</v>
      </c>
      <c r="AB187" s="125">
        <v>8297580</v>
      </c>
      <c r="AC187" s="147">
        <v>420606.20800000004</v>
      </c>
      <c r="AD187" s="124">
        <v>446102.2</v>
      </c>
      <c r="AE187" s="134">
        <v>471980.2</v>
      </c>
      <c r="AF187" s="147"/>
      <c r="AG187" s="124">
        <v>-6322.8</v>
      </c>
      <c r="AH187" s="134">
        <v>-88.800000000000011</v>
      </c>
      <c r="AI187" s="147">
        <v>0</v>
      </c>
      <c r="AJ187" s="124">
        <v>0</v>
      </c>
      <c r="AK187" s="148">
        <v>23254.400000000001</v>
      </c>
      <c r="AL187" s="147"/>
      <c r="AM187" s="124">
        <v>0</v>
      </c>
      <c r="AN187" s="155">
        <v>0</v>
      </c>
      <c r="AO187" s="147">
        <v>0</v>
      </c>
      <c r="AP187" s="124">
        <v>0</v>
      </c>
      <c r="AQ187" s="125">
        <v>0</v>
      </c>
      <c r="AR187" s="147">
        <v>0</v>
      </c>
      <c r="AS187" s="124">
        <v>5797.2000000000007</v>
      </c>
      <c r="AT187" s="134">
        <v>9368</v>
      </c>
      <c r="AU187" s="147"/>
      <c r="AV187" s="124">
        <v>0</v>
      </c>
      <c r="AW187" s="134">
        <v>-971.6</v>
      </c>
      <c r="AX187" s="147"/>
      <c r="AY187" s="124">
        <v>6410.8</v>
      </c>
      <c r="AZ187" s="134">
        <v>6448</v>
      </c>
      <c r="BA187" s="147"/>
      <c r="BB187" s="124"/>
      <c r="BC187" s="148">
        <v>0</v>
      </c>
      <c r="BD187" s="147"/>
      <c r="BE187" s="124">
        <v>73527.199999999997</v>
      </c>
      <c r="BF187" s="155">
        <v>124877.20000000001</v>
      </c>
      <c r="BG187" s="147"/>
      <c r="BH187" s="124"/>
      <c r="BI187" s="125">
        <v>10278.400000000001</v>
      </c>
      <c r="BJ187" s="147">
        <v>0</v>
      </c>
      <c r="BK187" s="124">
        <v>0</v>
      </c>
      <c r="BL187" s="134">
        <v>0</v>
      </c>
      <c r="BM187" s="147"/>
      <c r="BN187" s="124">
        <v>0</v>
      </c>
      <c r="BO187" s="155">
        <v>0</v>
      </c>
      <c r="BP187" s="147"/>
      <c r="BQ187" s="124"/>
      <c r="BR187" s="125">
        <v>0</v>
      </c>
      <c r="BS187" s="156">
        <f t="shared" si="39"/>
        <v>3175159.708211001</v>
      </c>
      <c r="BT187" s="157">
        <f t="shared" si="40"/>
        <v>2735543.4541112129</v>
      </c>
      <c r="BU187" s="158">
        <f t="shared" si="41"/>
        <v>2775758.0080109993</v>
      </c>
      <c r="BV187" s="159">
        <f t="shared" si="30"/>
        <v>1.1672969293035984</v>
      </c>
      <c r="BW187" s="160">
        <f t="shared" si="31"/>
        <v>0.98646221425307612</v>
      </c>
      <c r="BX187" s="161">
        <f t="shared" si="32"/>
        <v>0.98219592621065199</v>
      </c>
      <c r="BY187" s="29">
        <f t="shared" si="33"/>
        <v>0</v>
      </c>
      <c r="BZ187" s="59">
        <f t="shared" si="34"/>
        <v>0</v>
      </c>
      <c r="CA187" s="60">
        <f t="shared" si="35"/>
        <v>0</v>
      </c>
      <c r="CB187" s="29">
        <f t="shared" si="42"/>
        <v>0</v>
      </c>
      <c r="CC187" s="59">
        <f t="shared" si="43"/>
        <v>0</v>
      </c>
      <c r="CD187" s="60">
        <f t="shared" si="44"/>
        <v>0</v>
      </c>
      <c r="CE187" s="29">
        <f t="shared" si="36"/>
        <v>227532</v>
      </c>
      <c r="CF187" s="59">
        <f t="shared" si="37"/>
        <v>0</v>
      </c>
      <c r="CG187" s="60">
        <f t="shared" si="38"/>
        <v>0</v>
      </c>
      <c r="CJ187" s="121"/>
    </row>
    <row r="188" spans="1:88" x14ac:dyDescent="0.2">
      <c r="A188" s="146" t="s">
        <v>244</v>
      </c>
      <c r="B188" s="47" t="s">
        <v>780</v>
      </c>
      <c r="C188" s="4" t="s">
        <v>243</v>
      </c>
      <c r="D188" s="5" t="s">
        <v>653</v>
      </c>
      <c r="E188" s="4" t="s">
        <v>738</v>
      </c>
      <c r="F188" s="5"/>
      <c r="G188" s="8" t="s">
        <v>802</v>
      </c>
      <c r="H188" s="40"/>
      <c r="I188" s="31">
        <v>0</v>
      </c>
      <c r="J188" s="64">
        <v>0.49</v>
      </c>
      <c r="K188" s="123">
        <v>28977665</v>
      </c>
      <c r="L188" s="124">
        <v>29542164.967532463</v>
      </c>
      <c r="M188" s="125">
        <v>30106664.672807001</v>
      </c>
      <c r="N188" s="147">
        <v>26804340.125</v>
      </c>
      <c r="O188" s="133">
        <v>27326502.594967529</v>
      </c>
      <c r="P188" s="148">
        <v>27848664.822346479</v>
      </c>
      <c r="Q188" s="149">
        <v>0.24595397819857734</v>
      </c>
      <c r="R188" s="150">
        <v>0.24595397819857734</v>
      </c>
      <c r="S188" s="151">
        <v>0.24595397819857734</v>
      </c>
      <c r="T188" s="132">
        <v>-9451905.8248310052</v>
      </c>
      <c r="U188" s="124">
        <v>-9636033.8603796605</v>
      </c>
      <c r="V188" s="134">
        <v>-9820161.8959289994</v>
      </c>
      <c r="W188" s="152">
        <v>6132740</v>
      </c>
      <c r="X188" s="153" t="s">
        <v>821</v>
      </c>
      <c r="Y188" s="154" t="s">
        <v>821</v>
      </c>
      <c r="Z188" s="147">
        <v>39756721</v>
      </c>
      <c r="AA188" s="124">
        <v>41610881</v>
      </c>
      <c r="AB188" s="125">
        <v>39775448</v>
      </c>
      <c r="AC188" s="147">
        <v>783727.31499999994</v>
      </c>
      <c r="AD188" s="124">
        <v>840681.73</v>
      </c>
      <c r="AE188" s="134">
        <v>877987.63500000001</v>
      </c>
      <c r="AF188" s="147"/>
      <c r="AG188" s="124">
        <v>20374.2</v>
      </c>
      <c r="AH188" s="134">
        <v>11162.445</v>
      </c>
      <c r="AI188" s="147">
        <v>0</v>
      </c>
      <c r="AJ188" s="124">
        <v>0</v>
      </c>
      <c r="AK188" s="148">
        <v>0</v>
      </c>
      <c r="AL188" s="147"/>
      <c r="AM188" s="124">
        <v>0</v>
      </c>
      <c r="AN188" s="155">
        <v>0</v>
      </c>
      <c r="AO188" s="147">
        <v>0</v>
      </c>
      <c r="AP188" s="124">
        <v>0</v>
      </c>
      <c r="AQ188" s="125">
        <v>0</v>
      </c>
      <c r="AR188" s="147">
        <v>0</v>
      </c>
      <c r="AS188" s="124">
        <v>0</v>
      </c>
      <c r="AT188" s="134">
        <v>10755.99</v>
      </c>
      <c r="AU188" s="147"/>
      <c r="AV188" s="124">
        <v>0</v>
      </c>
      <c r="AW188" s="134">
        <v>4845.12</v>
      </c>
      <c r="AX188" s="147"/>
      <c r="AY188" s="124">
        <v>1852.2</v>
      </c>
      <c r="AZ188" s="134">
        <v>19532.38</v>
      </c>
      <c r="BA188" s="147"/>
      <c r="BB188" s="124"/>
      <c r="BC188" s="148">
        <v>181.29999999999998</v>
      </c>
      <c r="BD188" s="147"/>
      <c r="BE188" s="124">
        <v>209360.34</v>
      </c>
      <c r="BF188" s="155">
        <v>309555.53999999998</v>
      </c>
      <c r="BG188" s="147"/>
      <c r="BH188" s="124"/>
      <c r="BI188" s="125">
        <v>13421.59</v>
      </c>
      <c r="BJ188" s="147">
        <v>0</v>
      </c>
      <c r="BK188" s="124">
        <v>0</v>
      </c>
      <c r="BL188" s="134">
        <v>0</v>
      </c>
      <c r="BM188" s="147"/>
      <c r="BN188" s="124">
        <v>33428.78</v>
      </c>
      <c r="BO188" s="155">
        <v>-853.58</v>
      </c>
      <c r="BP188" s="147"/>
      <c r="BQ188" s="124"/>
      <c r="BR188" s="125">
        <v>5307.68</v>
      </c>
      <c r="BS188" s="156">
        <f t="shared" si="39"/>
        <v>31088542.490168992</v>
      </c>
      <c r="BT188" s="157">
        <f t="shared" si="40"/>
        <v>33080544.389620349</v>
      </c>
      <c r="BU188" s="158">
        <f t="shared" si="41"/>
        <v>31207182.204071</v>
      </c>
      <c r="BV188" s="159">
        <f t="shared" si="30"/>
        <v>1.0728449821670929</v>
      </c>
      <c r="BW188" s="160">
        <f t="shared" si="31"/>
        <v>1.1197738698560735</v>
      </c>
      <c r="BX188" s="161">
        <f t="shared" si="32"/>
        <v>1.0365539505363413</v>
      </c>
      <c r="BY188" s="29">
        <f t="shared" si="33"/>
        <v>0</v>
      </c>
      <c r="BZ188" s="59">
        <f t="shared" si="34"/>
        <v>0</v>
      </c>
      <c r="CA188" s="60">
        <f t="shared" si="35"/>
        <v>0</v>
      </c>
      <c r="CB188" s="29">
        <f t="shared" si="42"/>
        <v>0</v>
      </c>
      <c r="CC188" s="59">
        <f t="shared" si="43"/>
        <v>0</v>
      </c>
      <c r="CD188" s="60">
        <f t="shared" si="44"/>
        <v>0</v>
      </c>
      <c r="CE188" s="29">
        <f t="shared" si="36"/>
        <v>519179</v>
      </c>
      <c r="CF188" s="59">
        <f t="shared" si="37"/>
        <v>870278</v>
      </c>
      <c r="CG188" s="60">
        <f t="shared" si="38"/>
        <v>270677</v>
      </c>
      <c r="CJ188" s="121"/>
    </row>
    <row r="189" spans="1:88" x14ac:dyDescent="0.2">
      <c r="A189" s="146" t="s">
        <v>246</v>
      </c>
      <c r="B189" s="47" t="s">
        <v>777</v>
      </c>
      <c r="C189" s="4" t="s">
        <v>245</v>
      </c>
      <c r="D189" s="5" t="s">
        <v>718</v>
      </c>
      <c r="E189" s="4" t="s">
        <v>653</v>
      </c>
      <c r="F189" s="5"/>
      <c r="G189" s="36" t="s">
        <v>800</v>
      </c>
      <c r="H189" s="38" t="s">
        <v>800</v>
      </c>
      <c r="I189" s="31">
        <v>0</v>
      </c>
      <c r="J189" s="64">
        <v>0.4</v>
      </c>
      <c r="K189" s="123">
        <v>2817506</v>
      </c>
      <c r="L189" s="124">
        <v>2872392.4805194801</v>
      </c>
      <c r="M189" s="125">
        <v>2927278.725259</v>
      </c>
      <c r="N189" s="147">
        <v>2606193.0500000003</v>
      </c>
      <c r="O189" s="133">
        <v>2656963.0444805194</v>
      </c>
      <c r="P189" s="148">
        <v>2707732.820864575</v>
      </c>
      <c r="Q189" s="149">
        <v>0.5</v>
      </c>
      <c r="R189" s="150">
        <v>0.5</v>
      </c>
      <c r="S189" s="151">
        <v>0.5</v>
      </c>
      <c r="T189" s="132">
        <v>-6495730.3812569994</v>
      </c>
      <c r="U189" s="124">
        <v>-6622270.5834892783</v>
      </c>
      <c r="V189" s="134">
        <v>-6748810.7857219996</v>
      </c>
      <c r="W189" s="152">
        <v>322083</v>
      </c>
      <c r="X189" s="153" t="s">
        <v>821</v>
      </c>
      <c r="Y189" s="154" t="s">
        <v>821</v>
      </c>
      <c r="Z189" s="147">
        <v>9328564</v>
      </c>
      <c r="AA189" s="124">
        <v>8965997</v>
      </c>
      <c r="AB189" s="125">
        <v>8853557</v>
      </c>
      <c r="AC189" s="147">
        <v>792105.08200000005</v>
      </c>
      <c r="AD189" s="124">
        <v>840914</v>
      </c>
      <c r="AE189" s="134">
        <v>889402.8</v>
      </c>
      <c r="AF189" s="147"/>
      <c r="AG189" s="124">
        <v>12053.6</v>
      </c>
      <c r="AH189" s="134">
        <v>26174.600000000002</v>
      </c>
      <c r="AI189" s="147">
        <v>0</v>
      </c>
      <c r="AJ189" s="124">
        <v>0</v>
      </c>
      <c r="AK189" s="148">
        <v>0</v>
      </c>
      <c r="AL189" s="147"/>
      <c r="AM189" s="124">
        <v>0</v>
      </c>
      <c r="AN189" s="155">
        <v>0</v>
      </c>
      <c r="AO189" s="147">
        <v>0</v>
      </c>
      <c r="AP189" s="124">
        <v>0</v>
      </c>
      <c r="AQ189" s="125">
        <v>0</v>
      </c>
      <c r="AR189" s="147">
        <v>287.24400000000003</v>
      </c>
      <c r="AS189" s="124">
        <v>6177.2000000000007</v>
      </c>
      <c r="AT189" s="134">
        <v>5288</v>
      </c>
      <c r="AU189" s="147"/>
      <c r="AV189" s="124">
        <v>0</v>
      </c>
      <c r="AW189" s="134">
        <v>-902.80000000000007</v>
      </c>
      <c r="AX189" s="147"/>
      <c r="AY189" s="124">
        <v>0</v>
      </c>
      <c r="AZ189" s="134">
        <v>1383.2</v>
      </c>
      <c r="BA189" s="147"/>
      <c r="BB189" s="124"/>
      <c r="BC189" s="148">
        <v>34.800000000000004</v>
      </c>
      <c r="BD189" s="147"/>
      <c r="BE189" s="124">
        <v>305583.60000000003</v>
      </c>
      <c r="BF189" s="155">
        <v>370532.4</v>
      </c>
      <c r="BG189" s="147"/>
      <c r="BH189" s="124"/>
      <c r="BI189" s="125">
        <v>-3025.6000000000004</v>
      </c>
      <c r="BJ189" s="147">
        <v>0</v>
      </c>
      <c r="BK189" s="124">
        <v>0</v>
      </c>
      <c r="BL189" s="134">
        <v>0</v>
      </c>
      <c r="BM189" s="147"/>
      <c r="BN189" s="124">
        <v>41678</v>
      </c>
      <c r="BO189" s="155">
        <v>-1509.6000000000001</v>
      </c>
      <c r="BP189" s="147"/>
      <c r="BQ189" s="124"/>
      <c r="BR189" s="125">
        <v>17910</v>
      </c>
      <c r="BS189" s="156">
        <f t="shared" si="39"/>
        <v>3625225.9447430018</v>
      </c>
      <c r="BT189" s="157">
        <f t="shared" si="40"/>
        <v>3550132.8165107202</v>
      </c>
      <c r="BU189" s="158">
        <f t="shared" si="41"/>
        <v>3410034.0142780012</v>
      </c>
      <c r="BV189" s="159">
        <f t="shared" si="30"/>
        <v>1.2866790504591656</v>
      </c>
      <c r="BW189" s="160">
        <f t="shared" si="31"/>
        <v>1.2359497668190069</v>
      </c>
      <c r="BX189" s="161">
        <f t="shared" si="32"/>
        <v>1.1649160651677568</v>
      </c>
      <c r="BY189" s="29">
        <f t="shared" si="33"/>
        <v>0</v>
      </c>
      <c r="BZ189" s="59">
        <f t="shared" si="34"/>
        <v>0</v>
      </c>
      <c r="CA189" s="60">
        <f t="shared" si="35"/>
        <v>0</v>
      </c>
      <c r="CB189" s="29">
        <f t="shared" si="42"/>
        <v>0</v>
      </c>
      <c r="CC189" s="59">
        <f t="shared" si="43"/>
        <v>0</v>
      </c>
      <c r="CD189" s="60">
        <f t="shared" si="44"/>
        <v>0</v>
      </c>
      <c r="CE189" s="29">
        <f t="shared" si="36"/>
        <v>403860</v>
      </c>
      <c r="CF189" s="59">
        <f t="shared" si="37"/>
        <v>338870</v>
      </c>
      <c r="CG189" s="60">
        <f t="shared" si="38"/>
        <v>241378</v>
      </c>
      <c r="CJ189" s="121"/>
    </row>
    <row r="190" spans="1:88" x14ac:dyDescent="0.2">
      <c r="A190" s="146" t="s">
        <v>248</v>
      </c>
      <c r="B190" s="47" t="s">
        <v>780</v>
      </c>
      <c r="C190" s="4" t="s">
        <v>247</v>
      </c>
      <c r="D190" s="5" t="s">
        <v>653</v>
      </c>
      <c r="E190" s="4" t="s">
        <v>707</v>
      </c>
      <c r="F190" s="5"/>
      <c r="G190" s="8" t="s">
        <v>802</v>
      </c>
      <c r="H190" s="38" t="s">
        <v>827</v>
      </c>
      <c r="I190" s="31">
        <v>0</v>
      </c>
      <c r="J190" s="64">
        <v>0.49</v>
      </c>
      <c r="K190" s="123">
        <v>27765161</v>
      </c>
      <c r="L190" s="124">
        <v>28306040.759740256</v>
      </c>
      <c r="M190" s="125">
        <v>28846920.789131999</v>
      </c>
      <c r="N190" s="147">
        <v>25682773.925000001</v>
      </c>
      <c r="O190" s="133">
        <v>26183087.702759739</v>
      </c>
      <c r="P190" s="148">
        <v>26683401.729947101</v>
      </c>
      <c r="Q190" s="149">
        <v>0</v>
      </c>
      <c r="R190" s="150">
        <v>0</v>
      </c>
      <c r="S190" s="151">
        <v>0</v>
      </c>
      <c r="T190" s="132">
        <v>307072.38209899759</v>
      </c>
      <c r="U190" s="124">
        <v>313054.31162040657</v>
      </c>
      <c r="V190" s="134">
        <v>319036.24114200001</v>
      </c>
      <c r="W190" s="152">
        <v>2250087.83</v>
      </c>
      <c r="X190" s="153" t="s">
        <v>821</v>
      </c>
      <c r="Y190" s="154" t="s">
        <v>821</v>
      </c>
      <c r="Z190" s="147">
        <v>26538297</v>
      </c>
      <c r="AA190" s="124">
        <v>27728693</v>
      </c>
      <c r="AB190" s="125">
        <v>33231573</v>
      </c>
      <c r="AC190" s="147">
        <v>893516.22499999998</v>
      </c>
      <c r="AD190" s="124">
        <v>961809.97499999998</v>
      </c>
      <c r="AE190" s="134">
        <v>1004503.1849999999</v>
      </c>
      <c r="AF190" s="147"/>
      <c r="AG190" s="124">
        <v>28213.954999999998</v>
      </c>
      <c r="AH190" s="134">
        <v>23208.605</v>
      </c>
      <c r="AI190" s="147">
        <v>0</v>
      </c>
      <c r="AJ190" s="124">
        <v>0</v>
      </c>
      <c r="AK190" s="148">
        <v>0</v>
      </c>
      <c r="AL190" s="147"/>
      <c r="AM190" s="124">
        <v>0</v>
      </c>
      <c r="AN190" s="155">
        <v>0</v>
      </c>
      <c r="AO190" s="147">
        <v>0</v>
      </c>
      <c r="AP190" s="124">
        <v>0</v>
      </c>
      <c r="AQ190" s="125">
        <v>0</v>
      </c>
      <c r="AR190" s="147">
        <v>20821.57</v>
      </c>
      <c r="AS190" s="124">
        <v>59560.479999999996</v>
      </c>
      <c r="AT190" s="134">
        <v>0</v>
      </c>
      <c r="AU190" s="147"/>
      <c r="AV190" s="124">
        <v>0</v>
      </c>
      <c r="AW190" s="134">
        <v>1132.3899999999999</v>
      </c>
      <c r="AX190" s="147"/>
      <c r="AY190" s="124">
        <v>1451.3799999999999</v>
      </c>
      <c r="AZ190" s="134">
        <v>3176.18</v>
      </c>
      <c r="BA190" s="147"/>
      <c r="BB190" s="124"/>
      <c r="BC190" s="148">
        <v>0</v>
      </c>
      <c r="BD190" s="147"/>
      <c r="BE190" s="124">
        <v>237222.22999999998</v>
      </c>
      <c r="BF190" s="155">
        <v>399512.19</v>
      </c>
      <c r="BG190" s="147"/>
      <c r="BH190" s="124"/>
      <c r="BI190" s="125">
        <v>23708.16</v>
      </c>
      <c r="BJ190" s="147">
        <v>0</v>
      </c>
      <c r="BK190" s="124">
        <v>0</v>
      </c>
      <c r="BL190" s="134">
        <v>0</v>
      </c>
      <c r="BM190" s="147"/>
      <c r="BN190" s="124">
        <v>0</v>
      </c>
      <c r="BO190" s="155">
        <v>0</v>
      </c>
      <c r="BP190" s="147"/>
      <c r="BQ190" s="124"/>
      <c r="BR190" s="125">
        <v>10656.52</v>
      </c>
      <c r="BS190" s="156">
        <f t="shared" si="39"/>
        <v>27759707.177099001</v>
      </c>
      <c r="BT190" s="157">
        <f t="shared" si="40"/>
        <v>29330005.331620406</v>
      </c>
      <c r="BU190" s="158">
        <f t="shared" si="41"/>
        <v>35016506.471141994</v>
      </c>
      <c r="BV190" s="159">
        <f t="shared" si="30"/>
        <v>0.99980357315770652</v>
      </c>
      <c r="BW190" s="160">
        <f t="shared" si="31"/>
        <v>1.0361747720414696</v>
      </c>
      <c r="BX190" s="161">
        <f t="shared" si="32"/>
        <v>1.2138732839844164</v>
      </c>
      <c r="BY190" s="29">
        <f t="shared" si="33"/>
        <v>0</v>
      </c>
      <c r="BZ190" s="59">
        <f t="shared" si="34"/>
        <v>0</v>
      </c>
      <c r="CA190" s="60">
        <f t="shared" si="35"/>
        <v>0</v>
      </c>
      <c r="CB190" s="29">
        <f t="shared" si="42"/>
        <v>0</v>
      </c>
      <c r="CC190" s="59">
        <f t="shared" si="43"/>
        <v>0</v>
      </c>
      <c r="CD190" s="60">
        <f t="shared" si="44"/>
        <v>0</v>
      </c>
      <c r="CE190" s="29">
        <f t="shared" si="36"/>
        <v>0</v>
      </c>
      <c r="CF190" s="59">
        <f t="shared" si="37"/>
        <v>0</v>
      </c>
      <c r="CG190" s="60">
        <f t="shared" si="38"/>
        <v>0</v>
      </c>
      <c r="CJ190" s="121"/>
    </row>
    <row r="191" spans="1:88" x14ac:dyDescent="0.2">
      <c r="A191" s="146" t="s">
        <v>250</v>
      </c>
      <c r="B191" s="47" t="s">
        <v>779</v>
      </c>
      <c r="C191" s="4" t="s">
        <v>249</v>
      </c>
      <c r="D191" s="5" t="s">
        <v>653</v>
      </c>
      <c r="E191" s="4" t="s">
        <v>741</v>
      </c>
      <c r="F191" s="5"/>
      <c r="G191" s="8" t="s">
        <v>802</v>
      </c>
      <c r="H191" s="40"/>
      <c r="I191" s="31">
        <v>0</v>
      </c>
      <c r="J191" s="64">
        <v>0.49</v>
      </c>
      <c r="K191" s="123">
        <v>42195265</v>
      </c>
      <c r="L191" s="124">
        <v>43017250.681818172</v>
      </c>
      <c r="M191" s="125">
        <v>43839236.195648998</v>
      </c>
      <c r="N191" s="147">
        <v>39030620.125</v>
      </c>
      <c r="O191" s="133">
        <v>39790956.880681813</v>
      </c>
      <c r="P191" s="148">
        <v>40551293.480975322</v>
      </c>
      <c r="Q191" s="149">
        <v>0</v>
      </c>
      <c r="R191" s="150">
        <v>0</v>
      </c>
      <c r="S191" s="151">
        <v>0</v>
      </c>
      <c r="T191" s="132">
        <v>14961036.442575999</v>
      </c>
      <c r="U191" s="124">
        <v>15252485.204444362</v>
      </c>
      <c r="V191" s="134">
        <v>15543933.966313001</v>
      </c>
      <c r="W191" s="152">
        <v>1901582</v>
      </c>
      <c r="X191" s="153" t="s">
        <v>821</v>
      </c>
      <c r="Y191" s="154" t="s">
        <v>821</v>
      </c>
      <c r="Z191" s="147">
        <v>25973283</v>
      </c>
      <c r="AA191" s="124">
        <v>25711980</v>
      </c>
      <c r="AB191" s="125">
        <v>27356164</v>
      </c>
      <c r="AC191" s="147">
        <v>784625.48499999999</v>
      </c>
      <c r="AD191" s="124">
        <v>836654.91</v>
      </c>
      <c r="AE191" s="134">
        <v>884889.28500000003</v>
      </c>
      <c r="AF191" s="147"/>
      <c r="AG191" s="124">
        <v>8513.0149999999994</v>
      </c>
      <c r="AH191" s="134">
        <v>13816.53</v>
      </c>
      <c r="AI191" s="147">
        <v>0</v>
      </c>
      <c r="AJ191" s="124">
        <v>0</v>
      </c>
      <c r="AK191" s="148">
        <v>0</v>
      </c>
      <c r="AL191" s="147"/>
      <c r="AM191" s="124">
        <v>0</v>
      </c>
      <c r="AN191" s="155">
        <v>0</v>
      </c>
      <c r="AO191" s="147">
        <v>0</v>
      </c>
      <c r="AP191" s="124">
        <v>0</v>
      </c>
      <c r="AQ191" s="125">
        <v>0</v>
      </c>
      <c r="AR191" s="147">
        <v>0</v>
      </c>
      <c r="AS191" s="124">
        <v>162.68</v>
      </c>
      <c r="AT191" s="134">
        <v>0</v>
      </c>
      <c r="AU191" s="147"/>
      <c r="AV191" s="124">
        <v>0</v>
      </c>
      <c r="AW191" s="134">
        <v>0</v>
      </c>
      <c r="AX191" s="147"/>
      <c r="AY191" s="124">
        <v>729.12</v>
      </c>
      <c r="AZ191" s="134">
        <v>34041.279999999999</v>
      </c>
      <c r="BA191" s="147"/>
      <c r="BB191" s="124"/>
      <c r="BC191" s="148">
        <v>14463.33</v>
      </c>
      <c r="BD191" s="147"/>
      <c r="BE191" s="124">
        <v>341980.31</v>
      </c>
      <c r="BF191" s="155">
        <v>526182.57999999996</v>
      </c>
      <c r="BG191" s="147"/>
      <c r="BH191" s="124"/>
      <c r="BI191" s="125">
        <v>16509.57</v>
      </c>
      <c r="BJ191" s="147">
        <v>0</v>
      </c>
      <c r="BK191" s="124">
        <v>0</v>
      </c>
      <c r="BL191" s="134">
        <v>0</v>
      </c>
      <c r="BM191" s="147"/>
      <c r="BN191" s="124">
        <v>0</v>
      </c>
      <c r="BO191" s="155">
        <v>0</v>
      </c>
      <c r="BP191" s="147"/>
      <c r="BQ191" s="124"/>
      <c r="BR191" s="125">
        <v>2229.5</v>
      </c>
      <c r="BS191" s="156">
        <f t="shared" si="39"/>
        <v>41718944.927575998</v>
      </c>
      <c r="BT191" s="157">
        <f t="shared" si="40"/>
        <v>42152505.23944436</v>
      </c>
      <c r="BU191" s="158">
        <f t="shared" si="41"/>
        <v>44392230.041313</v>
      </c>
      <c r="BV191" s="159">
        <f t="shared" si="30"/>
        <v>0.9887115278829508</v>
      </c>
      <c r="BW191" s="160">
        <f t="shared" si="31"/>
        <v>0.97989770548634092</v>
      </c>
      <c r="BX191" s="161">
        <f t="shared" si="32"/>
        <v>1.0126141304833884</v>
      </c>
      <c r="BY191" s="29">
        <f t="shared" si="33"/>
        <v>0</v>
      </c>
      <c r="BZ191" s="59">
        <f t="shared" si="34"/>
        <v>0</v>
      </c>
      <c r="CA191" s="60">
        <f t="shared" si="35"/>
        <v>0</v>
      </c>
      <c r="CB191" s="29">
        <f t="shared" si="42"/>
        <v>0</v>
      </c>
      <c r="CC191" s="59">
        <f t="shared" si="43"/>
        <v>0</v>
      </c>
      <c r="CD191" s="60">
        <f t="shared" si="44"/>
        <v>0</v>
      </c>
      <c r="CE191" s="29">
        <f t="shared" si="36"/>
        <v>0</v>
      </c>
      <c r="CF191" s="59">
        <f t="shared" si="37"/>
        <v>0</v>
      </c>
      <c r="CG191" s="60">
        <f t="shared" si="38"/>
        <v>0</v>
      </c>
      <c r="CJ191" s="121"/>
    </row>
    <row r="192" spans="1:88" x14ac:dyDescent="0.2">
      <c r="A192" s="146" t="s">
        <v>252</v>
      </c>
      <c r="B192" s="47" t="s">
        <v>777</v>
      </c>
      <c r="C192" s="4" t="s">
        <v>251</v>
      </c>
      <c r="D192" s="5" t="s">
        <v>745</v>
      </c>
      <c r="E192" s="4" t="s">
        <v>653</v>
      </c>
      <c r="F192" s="39" t="s">
        <v>786</v>
      </c>
      <c r="G192" s="36" t="s">
        <v>786</v>
      </c>
      <c r="H192" s="38" t="s">
        <v>786</v>
      </c>
      <c r="I192" s="31">
        <v>0</v>
      </c>
      <c r="J192" s="64">
        <v>0.4</v>
      </c>
      <c r="K192" s="123">
        <v>1678728</v>
      </c>
      <c r="L192" s="124">
        <v>1711430.4935064935</v>
      </c>
      <c r="M192" s="125">
        <v>1744132.8046629999</v>
      </c>
      <c r="N192" s="147">
        <v>1552823.4000000001</v>
      </c>
      <c r="O192" s="133">
        <v>1583073.2064935067</v>
      </c>
      <c r="P192" s="148">
        <v>1613322.8443132751</v>
      </c>
      <c r="Q192" s="149">
        <v>0.5</v>
      </c>
      <c r="R192" s="150">
        <v>0.5</v>
      </c>
      <c r="S192" s="151">
        <v>0.5</v>
      </c>
      <c r="T192" s="132">
        <v>-13983420.461164</v>
      </c>
      <c r="U192" s="124">
        <v>-14255824.755861999</v>
      </c>
      <c r="V192" s="134">
        <v>-14528229.050559999</v>
      </c>
      <c r="W192" s="152">
        <v>1526800</v>
      </c>
      <c r="X192" s="153" t="s">
        <v>821</v>
      </c>
      <c r="Y192" s="154" t="s">
        <v>817</v>
      </c>
      <c r="Z192" s="147">
        <v>14984149</v>
      </c>
      <c r="AA192" s="124">
        <v>15737095</v>
      </c>
      <c r="AB192" s="125">
        <v>16469234</v>
      </c>
      <c r="AC192" s="147">
        <v>240317.46600000001</v>
      </c>
      <c r="AD192" s="124">
        <v>262712.60000000003</v>
      </c>
      <c r="AE192" s="134">
        <v>280398.8</v>
      </c>
      <c r="AF192" s="147"/>
      <c r="AG192" s="124">
        <v>10620</v>
      </c>
      <c r="AH192" s="134">
        <v>13220.2</v>
      </c>
      <c r="AI192" s="147">
        <v>0</v>
      </c>
      <c r="AJ192" s="124">
        <v>0</v>
      </c>
      <c r="AK192" s="148">
        <v>0</v>
      </c>
      <c r="AL192" s="147"/>
      <c r="AM192" s="124">
        <v>0</v>
      </c>
      <c r="AN192" s="155">
        <v>0</v>
      </c>
      <c r="AO192" s="147">
        <v>0</v>
      </c>
      <c r="AP192" s="124">
        <v>0</v>
      </c>
      <c r="AQ192" s="125">
        <v>0</v>
      </c>
      <c r="AR192" s="147">
        <v>0</v>
      </c>
      <c r="AS192" s="124">
        <v>0</v>
      </c>
      <c r="AT192" s="134">
        <v>0</v>
      </c>
      <c r="AU192" s="147"/>
      <c r="AV192" s="124">
        <v>0</v>
      </c>
      <c r="AW192" s="134">
        <v>0</v>
      </c>
      <c r="AX192" s="147"/>
      <c r="AY192" s="124">
        <v>2240</v>
      </c>
      <c r="AZ192" s="134">
        <v>2287.2000000000003</v>
      </c>
      <c r="BA192" s="147"/>
      <c r="BB192" s="124"/>
      <c r="BC192" s="148">
        <v>0</v>
      </c>
      <c r="BD192" s="147"/>
      <c r="BE192" s="124">
        <v>65052.4</v>
      </c>
      <c r="BF192" s="155">
        <v>89755.6</v>
      </c>
      <c r="BG192" s="147"/>
      <c r="BH192" s="124"/>
      <c r="BI192" s="125">
        <v>564.4</v>
      </c>
      <c r="BJ192" s="147">
        <v>0</v>
      </c>
      <c r="BK192" s="124">
        <v>0</v>
      </c>
      <c r="BL192" s="134">
        <v>0</v>
      </c>
      <c r="BM192" s="147"/>
      <c r="BN192" s="124">
        <v>0</v>
      </c>
      <c r="BO192" s="155">
        <v>0</v>
      </c>
      <c r="BP192" s="147"/>
      <c r="BQ192" s="124"/>
      <c r="BR192" s="125">
        <v>2198</v>
      </c>
      <c r="BS192" s="156">
        <f t="shared" si="39"/>
        <v>1729622.0048360005</v>
      </c>
      <c r="BT192" s="157">
        <f t="shared" si="40"/>
        <v>1699751.2441380005</v>
      </c>
      <c r="BU192" s="158">
        <f t="shared" si="41"/>
        <v>2207285.1494399998</v>
      </c>
      <c r="BV192" s="159">
        <f t="shared" si="30"/>
        <v>1.0303170048012547</v>
      </c>
      <c r="BW192" s="160">
        <f t="shared" si="31"/>
        <v>0.99317573841718587</v>
      </c>
      <c r="BX192" s="161">
        <f t="shared" si="32"/>
        <v>1.2655487836354811</v>
      </c>
      <c r="BY192" s="29">
        <f t="shared" si="33"/>
        <v>0</v>
      </c>
      <c r="BZ192" s="59">
        <f t="shared" si="34"/>
        <v>0</v>
      </c>
      <c r="CA192" s="60">
        <f t="shared" si="35"/>
        <v>0</v>
      </c>
      <c r="CB192" s="29">
        <f t="shared" si="42"/>
        <v>0</v>
      </c>
      <c r="CC192" s="59">
        <f t="shared" si="43"/>
        <v>0</v>
      </c>
      <c r="CD192" s="60">
        <f t="shared" si="44"/>
        <v>0</v>
      </c>
      <c r="CE192" s="29">
        <f t="shared" si="36"/>
        <v>25447</v>
      </c>
      <c r="CF192" s="59">
        <f t="shared" si="37"/>
        <v>0</v>
      </c>
      <c r="CG192" s="60">
        <f t="shared" si="38"/>
        <v>231576</v>
      </c>
      <c r="CJ192" s="121"/>
    </row>
    <row r="193" spans="1:88" x14ac:dyDescent="0.2">
      <c r="A193" s="146" t="s">
        <v>254</v>
      </c>
      <c r="B193" s="47" t="s">
        <v>777</v>
      </c>
      <c r="C193" s="4" t="s">
        <v>253</v>
      </c>
      <c r="D193" s="5" t="s">
        <v>710</v>
      </c>
      <c r="E193" s="4" t="s">
        <v>711</v>
      </c>
      <c r="F193" s="39" t="s">
        <v>820</v>
      </c>
      <c r="G193" s="8" t="s">
        <v>802</v>
      </c>
      <c r="H193" s="38" t="s">
        <v>828</v>
      </c>
      <c r="I193" s="31">
        <v>0</v>
      </c>
      <c r="J193" s="64">
        <v>0.4</v>
      </c>
      <c r="K193" s="123">
        <v>2099762</v>
      </c>
      <c r="L193" s="124">
        <v>2140666.4545454546</v>
      </c>
      <c r="M193" s="125">
        <v>2181570.7289470001</v>
      </c>
      <c r="N193" s="147">
        <v>1942279.85</v>
      </c>
      <c r="O193" s="133">
        <v>1980116.4704545457</v>
      </c>
      <c r="P193" s="148">
        <v>2017952.9242759752</v>
      </c>
      <c r="Q193" s="149">
        <v>0.5</v>
      </c>
      <c r="R193" s="150">
        <v>0.5</v>
      </c>
      <c r="S193" s="151">
        <v>0.5</v>
      </c>
      <c r="T193" s="132">
        <v>-16201351.895130003</v>
      </c>
      <c r="U193" s="124">
        <v>-16516962.646333834</v>
      </c>
      <c r="V193" s="134">
        <v>-16832573.397537</v>
      </c>
      <c r="W193" s="152">
        <v>2522390.04</v>
      </c>
      <c r="X193" s="153" t="s">
        <v>821</v>
      </c>
      <c r="Y193" s="154" t="s">
        <v>821</v>
      </c>
      <c r="Z193" s="147">
        <v>17870539</v>
      </c>
      <c r="AA193" s="124">
        <v>18562637</v>
      </c>
      <c r="AB193" s="125">
        <v>20441665</v>
      </c>
      <c r="AC193" s="147">
        <v>344688.53</v>
      </c>
      <c r="AD193" s="124">
        <v>372893.60000000003</v>
      </c>
      <c r="AE193" s="134">
        <v>398601.4</v>
      </c>
      <c r="AF193" s="147"/>
      <c r="AG193" s="124">
        <v>0</v>
      </c>
      <c r="AH193" s="134">
        <v>11560.400000000001</v>
      </c>
      <c r="AI193" s="147">
        <v>0</v>
      </c>
      <c r="AJ193" s="124">
        <v>0</v>
      </c>
      <c r="AK193" s="148">
        <v>0</v>
      </c>
      <c r="AL193" s="147"/>
      <c r="AM193" s="124">
        <v>0</v>
      </c>
      <c r="AN193" s="155">
        <v>0</v>
      </c>
      <c r="AO193" s="147">
        <v>0</v>
      </c>
      <c r="AP193" s="124">
        <v>0</v>
      </c>
      <c r="AQ193" s="125">
        <v>0</v>
      </c>
      <c r="AR193" s="147">
        <v>0</v>
      </c>
      <c r="AS193" s="124">
        <v>0</v>
      </c>
      <c r="AT193" s="134">
        <v>735.6</v>
      </c>
      <c r="AU193" s="147"/>
      <c r="AV193" s="124">
        <v>0</v>
      </c>
      <c r="AW193" s="134">
        <v>0</v>
      </c>
      <c r="AX193" s="147"/>
      <c r="AY193" s="124">
        <v>0</v>
      </c>
      <c r="AZ193" s="134">
        <v>0</v>
      </c>
      <c r="BA193" s="147"/>
      <c r="BB193" s="124"/>
      <c r="BC193" s="148">
        <v>0</v>
      </c>
      <c r="BD193" s="147"/>
      <c r="BE193" s="124">
        <v>82588</v>
      </c>
      <c r="BF193" s="155">
        <v>126368</v>
      </c>
      <c r="BG193" s="147"/>
      <c r="BH193" s="124"/>
      <c r="BI193" s="125">
        <v>1968.8000000000002</v>
      </c>
      <c r="BJ193" s="147">
        <v>0</v>
      </c>
      <c r="BK193" s="124">
        <v>0</v>
      </c>
      <c r="BL193" s="134">
        <v>0</v>
      </c>
      <c r="BM193" s="147"/>
      <c r="BN193" s="124">
        <v>0</v>
      </c>
      <c r="BO193" s="155">
        <v>0</v>
      </c>
      <c r="BP193" s="147"/>
      <c r="BQ193" s="124"/>
      <c r="BR193" s="125">
        <v>2922.8</v>
      </c>
      <c r="BS193" s="156">
        <f t="shared" si="39"/>
        <v>2013875.6348699983</v>
      </c>
      <c r="BT193" s="157">
        <f t="shared" si="40"/>
        <v>2501155.9536661673</v>
      </c>
      <c r="BU193" s="158">
        <f t="shared" si="41"/>
        <v>4151248.6024629995</v>
      </c>
      <c r="BV193" s="159">
        <f t="shared" si="30"/>
        <v>0.95909709522793452</v>
      </c>
      <c r="BW193" s="160">
        <f t="shared" si="31"/>
        <v>1.1684005924207648</v>
      </c>
      <c r="BX193" s="161">
        <f t="shared" si="32"/>
        <v>1.9028714253361489</v>
      </c>
      <c r="BY193" s="29">
        <f t="shared" si="33"/>
        <v>0</v>
      </c>
      <c r="BZ193" s="59">
        <f t="shared" si="34"/>
        <v>0</v>
      </c>
      <c r="CA193" s="60">
        <f t="shared" si="35"/>
        <v>0</v>
      </c>
      <c r="CB193" s="29">
        <f t="shared" si="42"/>
        <v>0</v>
      </c>
      <c r="CC193" s="59">
        <f t="shared" si="43"/>
        <v>0</v>
      </c>
      <c r="CD193" s="60">
        <f t="shared" si="44"/>
        <v>0</v>
      </c>
      <c r="CE193" s="29">
        <f t="shared" si="36"/>
        <v>0</v>
      </c>
      <c r="CF193" s="59">
        <f t="shared" si="37"/>
        <v>180245</v>
      </c>
      <c r="CG193" s="60">
        <f t="shared" si="38"/>
        <v>984839</v>
      </c>
      <c r="CJ193" s="121"/>
    </row>
    <row r="194" spans="1:88" x14ac:dyDescent="0.2">
      <c r="A194" s="146" t="s">
        <v>256</v>
      </c>
      <c r="B194" s="47" t="s">
        <v>777</v>
      </c>
      <c r="C194" s="4" t="s">
        <v>255</v>
      </c>
      <c r="D194" s="5" t="s">
        <v>732</v>
      </c>
      <c r="E194" s="4" t="s">
        <v>653</v>
      </c>
      <c r="F194" s="39" t="s">
        <v>790</v>
      </c>
      <c r="G194" s="36" t="s">
        <v>790</v>
      </c>
      <c r="H194" s="40"/>
      <c r="I194" s="31">
        <v>0</v>
      </c>
      <c r="J194" s="64">
        <v>0.4</v>
      </c>
      <c r="K194" s="123">
        <v>5968059</v>
      </c>
      <c r="L194" s="124">
        <v>6084319.8896103892</v>
      </c>
      <c r="M194" s="125">
        <v>6200580.7409049999</v>
      </c>
      <c r="N194" s="147">
        <v>5520454.5750000002</v>
      </c>
      <c r="O194" s="133">
        <v>5627995.8978896104</v>
      </c>
      <c r="P194" s="148">
        <v>5735537.1853371253</v>
      </c>
      <c r="Q194" s="149">
        <v>0.5</v>
      </c>
      <c r="R194" s="150">
        <v>0.5</v>
      </c>
      <c r="S194" s="151">
        <v>0.5</v>
      </c>
      <c r="T194" s="132">
        <v>-31499735.955242999</v>
      </c>
      <c r="U194" s="124">
        <v>-32113367.175150331</v>
      </c>
      <c r="V194" s="134">
        <v>-32726998.395057999</v>
      </c>
      <c r="W194" s="152">
        <v>2955399.02</v>
      </c>
      <c r="X194" s="153" t="s">
        <v>817</v>
      </c>
      <c r="Y194" s="154" t="s">
        <v>821</v>
      </c>
      <c r="Z194" s="147">
        <v>36290888</v>
      </c>
      <c r="AA194" s="124">
        <v>38398601</v>
      </c>
      <c r="AB194" s="125">
        <v>38398368</v>
      </c>
      <c r="AC194" s="147">
        <v>660137.02</v>
      </c>
      <c r="AD194" s="124">
        <v>721180</v>
      </c>
      <c r="AE194" s="134">
        <v>750045.60000000009</v>
      </c>
      <c r="AF194" s="147"/>
      <c r="AG194" s="124">
        <v>34065</v>
      </c>
      <c r="AH194" s="134">
        <v>0</v>
      </c>
      <c r="AI194" s="147">
        <v>0</v>
      </c>
      <c r="AJ194" s="124">
        <v>0</v>
      </c>
      <c r="AK194" s="148">
        <v>0</v>
      </c>
      <c r="AL194" s="147"/>
      <c r="AM194" s="124">
        <v>0</v>
      </c>
      <c r="AN194" s="155">
        <v>0</v>
      </c>
      <c r="AO194" s="147">
        <v>0</v>
      </c>
      <c r="AP194" s="124">
        <v>0</v>
      </c>
      <c r="AQ194" s="125">
        <v>0</v>
      </c>
      <c r="AR194" s="147">
        <v>0</v>
      </c>
      <c r="AS194" s="124">
        <v>0</v>
      </c>
      <c r="AT194" s="134">
        <v>0</v>
      </c>
      <c r="AU194" s="147"/>
      <c r="AV194" s="124">
        <v>0</v>
      </c>
      <c r="AW194" s="134">
        <v>0</v>
      </c>
      <c r="AX194" s="147"/>
      <c r="AY194" s="124">
        <v>35192.800000000003</v>
      </c>
      <c r="AZ194" s="134">
        <v>103271.6</v>
      </c>
      <c r="BA194" s="147"/>
      <c r="BB194" s="124"/>
      <c r="BC194" s="148">
        <v>7203.2000000000007</v>
      </c>
      <c r="BD194" s="147"/>
      <c r="BE194" s="124">
        <v>317994.80000000005</v>
      </c>
      <c r="BF194" s="155">
        <v>486840</v>
      </c>
      <c r="BG194" s="147"/>
      <c r="BH194" s="124"/>
      <c r="BI194" s="125">
        <v>11668.400000000001</v>
      </c>
      <c r="BJ194" s="147">
        <v>0</v>
      </c>
      <c r="BK194" s="124">
        <v>0</v>
      </c>
      <c r="BL194" s="134">
        <v>0</v>
      </c>
      <c r="BM194" s="147"/>
      <c r="BN194" s="124">
        <v>0</v>
      </c>
      <c r="BO194" s="155">
        <v>0</v>
      </c>
      <c r="BP194" s="147"/>
      <c r="BQ194" s="124"/>
      <c r="BR194" s="125">
        <v>0</v>
      </c>
      <c r="BS194" s="156">
        <f t="shared" si="39"/>
        <v>6397016.7511570081</v>
      </c>
      <c r="BT194" s="157">
        <f t="shared" si="40"/>
        <v>7157234.5032496639</v>
      </c>
      <c r="BU194" s="158">
        <f t="shared" si="41"/>
        <v>6793966.4833420068</v>
      </c>
      <c r="BV194" s="159">
        <f t="shared" si="30"/>
        <v>1.0718755882200575</v>
      </c>
      <c r="BW194" s="160">
        <f t="shared" si="31"/>
        <v>1.1763409276805759</v>
      </c>
      <c r="BX194" s="161">
        <f t="shared" si="32"/>
        <v>1.0956984139441106</v>
      </c>
      <c r="BY194" s="29">
        <f t="shared" si="33"/>
        <v>0</v>
      </c>
      <c r="BZ194" s="59">
        <f t="shared" si="34"/>
        <v>0</v>
      </c>
      <c r="CA194" s="60">
        <f t="shared" si="35"/>
        <v>0</v>
      </c>
      <c r="CB194" s="29">
        <f t="shared" si="42"/>
        <v>0</v>
      </c>
      <c r="CC194" s="59">
        <f t="shared" si="43"/>
        <v>0</v>
      </c>
      <c r="CD194" s="60">
        <f t="shared" si="44"/>
        <v>0</v>
      </c>
      <c r="CE194" s="29">
        <f t="shared" si="36"/>
        <v>214479</v>
      </c>
      <c r="CF194" s="59">
        <f t="shared" si="37"/>
        <v>536457</v>
      </c>
      <c r="CG194" s="60">
        <f t="shared" si="38"/>
        <v>296693</v>
      </c>
      <c r="CJ194" s="121"/>
    </row>
    <row r="195" spans="1:88" x14ac:dyDescent="0.2">
      <c r="A195" s="146" t="s">
        <v>258</v>
      </c>
      <c r="B195" s="47" t="s">
        <v>780</v>
      </c>
      <c r="C195" s="4" t="s">
        <v>257</v>
      </c>
      <c r="D195" s="5" t="s">
        <v>653</v>
      </c>
      <c r="E195" s="4" t="s">
        <v>653</v>
      </c>
      <c r="F195" s="5"/>
      <c r="G195" s="8" t="s">
        <v>802</v>
      </c>
      <c r="H195" s="40"/>
      <c r="I195" s="31">
        <v>0</v>
      </c>
      <c r="J195" s="64">
        <v>0.5</v>
      </c>
      <c r="K195" s="123">
        <v>60202640</v>
      </c>
      <c r="L195" s="124">
        <v>61375418.701298699</v>
      </c>
      <c r="M195" s="125">
        <v>62548197.157713003</v>
      </c>
      <c r="N195" s="147">
        <v>55687442</v>
      </c>
      <c r="O195" s="133">
        <v>56772262.298701301</v>
      </c>
      <c r="P195" s="148">
        <v>57857082.37088453</v>
      </c>
      <c r="Q195" s="149">
        <v>0</v>
      </c>
      <c r="R195" s="150">
        <v>0</v>
      </c>
      <c r="S195" s="151">
        <v>0</v>
      </c>
      <c r="T195" s="132">
        <v>22964163.431116</v>
      </c>
      <c r="U195" s="124">
        <v>23411517.264189687</v>
      </c>
      <c r="V195" s="134">
        <v>23858871.097263999</v>
      </c>
      <c r="W195" s="152">
        <v>3723063</v>
      </c>
      <c r="X195" s="153" t="s">
        <v>821</v>
      </c>
      <c r="Y195" s="154" t="s">
        <v>821</v>
      </c>
      <c r="Z195" s="147">
        <v>34237375</v>
      </c>
      <c r="AA195" s="124">
        <v>36259524</v>
      </c>
      <c r="AB195" s="125">
        <v>36020060</v>
      </c>
      <c r="AC195" s="147">
        <v>1766841.325</v>
      </c>
      <c r="AD195" s="124">
        <v>1899747.75</v>
      </c>
      <c r="AE195" s="134">
        <v>2012538.75</v>
      </c>
      <c r="AF195" s="147"/>
      <c r="AG195" s="124">
        <v>42790.25</v>
      </c>
      <c r="AH195" s="134">
        <v>50749.75</v>
      </c>
      <c r="AI195" s="147">
        <v>0</v>
      </c>
      <c r="AJ195" s="124">
        <v>25001.5</v>
      </c>
      <c r="AK195" s="148">
        <v>25002.5</v>
      </c>
      <c r="AL195" s="147"/>
      <c r="AM195" s="124">
        <v>-515.5</v>
      </c>
      <c r="AN195" s="155">
        <v>0</v>
      </c>
      <c r="AO195" s="147">
        <v>0</v>
      </c>
      <c r="AP195" s="124">
        <v>0</v>
      </c>
      <c r="AQ195" s="125">
        <v>0</v>
      </c>
      <c r="AR195" s="147">
        <v>0</v>
      </c>
      <c r="AS195" s="124">
        <v>17945.5</v>
      </c>
      <c r="AT195" s="134">
        <v>12669</v>
      </c>
      <c r="AU195" s="147"/>
      <c r="AV195" s="124">
        <v>497</v>
      </c>
      <c r="AW195" s="134">
        <v>21761.5</v>
      </c>
      <c r="AX195" s="147"/>
      <c r="AY195" s="124">
        <v>8395.5</v>
      </c>
      <c r="AZ195" s="134">
        <v>30351.5</v>
      </c>
      <c r="BA195" s="147"/>
      <c r="BB195" s="124"/>
      <c r="BC195" s="148">
        <v>911.5</v>
      </c>
      <c r="BD195" s="147"/>
      <c r="BE195" s="124">
        <v>570572.5</v>
      </c>
      <c r="BF195" s="155">
        <v>859575.5</v>
      </c>
      <c r="BG195" s="147"/>
      <c r="BH195" s="124"/>
      <c r="BI195" s="125">
        <v>26721.5</v>
      </c>
      <c r="BJ195" s="147">
        <v>0</v>
      </c>
      <c r="BK195" s="124">
        <v>0</v>
      </c>
      <c r="BL195" s="134">
        <v>43244.5</v>
      </c>
      <c r="BM195" s="147"/>
      <c r="BN195" s="124">
        <v>0</v>
      </c>
      <c r="BO195" s="155">
        <v>0</v>
      </c>
      <c r="BP195" s="147"/>
      <c r="BQ195" s="124"/>
      <c r="BR195" s="125">
        <v>18285.5</v>
      </c>
      <c r="BS195" s="156">
        <f t="shared" si="39"/>
        <v>58968379.756116003</v>
      </c>
      <c r="BT195" s="157">
        <f t="shared" si="40"/>
        <v>62235475.76418969</v>
      </c>
      <c r="BU195" s="158">
        <f t="shared" si="41"/>
        <v>62980742.597263999</v>
      </c>
      <c r="BV195" s="159">
        <f t="shared" si="30"/>
        <v>0.97949823722208862</v>
      </c>
      <c r="BW195" s="160">
        <f t="shared" si="31"/>
        <v>1.014013054103577</v>
      </c>
      <c r="BX195" s="161">
        <f t="shared" si="32"/>
        <v>1.0069153941953011</v>
      </c>
      <c r="BY195" s="29">
        <f t="shared" si="33"/>
        <v>0</v>
      </c>
      <c r="BZ195" s="59">
        <f t="shared" si="34"/>
        <v>0</v>
      </c>
      <c r="CA195" s="60">
        <f t="shared" si="35"/>
        <v>0</v>
      </c>
      <c r="CB195" s="29">
        <f t="shared" si="42"/>
        <v>0</v>
      </c>
      <c r="CC195" s="59">
        <f t="shared" si="43"/>
        <v>0</v>
      </c>
      <c r="CD195" s="60">
        <f t="shared" si="44"/>
        <v>0</v>
      </c>
      <c r="CE195" s="29">
        <f t="shared" si="36"/>
        <v>0</v>
      </c>
      <c r="CF195" s="59">
        <f t="shared" si="37"/>
        <v>0</v>
      </c>
      <c r="CG195" s="60">
        <f t="shared" si="38"/>
        <v>0</v>
      </c>
      <c r="CJ195" s="121"/>
    </row>
    <row r="196" spans="1:88" x14ac:dyDescent="0.2">
      <c r="A196" s="146" t="s">
        <v>260</v>
      </c>
      <c r="B196" s="47" t="s">
        <v>777</v>
      </c>
      <c r="C196" s="4" t="s">
        <v>259</v>
      </c>
      <c r="D196" s="5" t="s">
        <v>718</v>
      </c>
      <c r="E196" s="4" t="s">
        <v>653</v>
      </c>
      <c r="F196" s="5"/>
      <c r="G196" s="8" t="s">
        <v>802</v>
      </c>
      <c r="H196" s="38" t="s">
        <v>800</v>
      </c>
      <c r="I196" s="31">
        <v>0</v>
      </c>
      <c r="J196" s="64">
        <v>0.4</v>
      </c>
      <c r="K196" s="123">
        <v>5229784</v>
      </c>
      <c r="L196" s="124">
        <v>5331662.9090909092</v>
      </c>
      <c r="M196" s="125">
        <v>5433541.3554779999</v>
      </c>
      <c r="N196" s="147">
        <v>4837550.2</v>
      </c>
      <c r="O196" s="133">
        <v>4931788.1909090914</v>
      </c>
      <c r="P196" s="148">
        <v>5026025.7538171504</v>
      </c>
      <c r="Q196" s="149">
        <v>0.5</v>
      </c>
      <c r="R196" s="150">
        <v>0.5</v>
      </c>
      <c r="S196" s="151">
        <v>0.5</v>
      </c>
      <c r="T196" s="132">
        <v>-24914527.711852998</v>
      </c>
      <c r="U196" s="124">
        <v>-25399875.654291689</v>
      </c>
      <c r="V196" s="134">
        <v>-25885223.596730001</v>
      </c>
      <c r="W196" s="152">
        <v>389815</v>
      </c>
      <c r="X196" s="153" t="s">
        <v>821</v>
      </c>
      <c r="Y196" s="154" t="s">
        <v>821</v>
      </c>
      <c r="Z196" s="147">
        <v>29603677</v>
      </c>
      <c r="AA196" s="124">
        <v>29714824</v>
      </c>
      <c r="AB196" s="125">
        <v>29705619</v>
      </c>
      <c r="AC196" s="147">
        <v>600168.80000000005</v>
      </c>
      <c r="AD196" s="124">
        <v>652502.4</v>
      </c>
      <c r="AE196" s="134">
        <v>693965</v>
      </c>
      <c r="AF196" s="147"/>
      <c r="AG196" s="124">
        <v>16950.400000000001</v>
      </c>
      <c r="AH196" s="134">
        <v>29032</v>
      </c>
      <c r="AI196" s="147">
        <v>0</v>
      </c>
      <c r="AJ196" s="124">
        <v>0</v>
      </c>
      <c r="AK196" s="148">
        <v>0</v>
      </c>
      <c r="AL196" s="147"/>
      <c r="AM196" s="124">
        <v>0</v>
      </c>
      <c r="AN196" s="155">
        <v>0</v>
      </c>
      <c r="AO196" s="147">
        <v>0</v>
      </c>
      <c r="AP196" s="124">
        <v>0</v>
      </c>
      <c r="AQ196" s="125">
        <v>0</v>
      </c>
      <c r="AR196" s="147">
        <v>0</v>
      </c>
      <c r="AS196" s="124">
        <v>0</v>
      </c>
      <c r="AT196" s="134">
        <v>0</v>
      </c>
      <c r="AU196" s="147"/>
      <c r="AV196" s="124">
        <v>0</v>
      </c>
      <c r="AW196" s="134">
        <v>0</v>
      </c>
      <c r="AX196" s="147"/>
      <c r="AY196" s="124">
        <v>0</v>
      </c>
      <c r="AZ196" s="134">
        <v>10372.800000000001</v>
      </c>
      <c r="BA196" s="147"/>
      <c r="BB196" s="124"/>
      <c r="BC196" s="148">
        <v>0</v>
      </c>
      <c r="BD196" s="147"/>
      <c r="BE196" s="124">
        <v>336427.60000000003</v>
      </c>
      <c r="BF196" s="155">
        <v>476226.80000000005</v>
      </c>
      <c r="BG196" s="147"/>
      <c r="BH196" s="124"/>
      <c r="BI196" s="125">
        <v>6094</v>
      </c>
      <c r="BJ196" s="147">
        <v>0</v>
      </c>
      <c r="BK196" s="124">
        <v>0</v>
      </c>
      <c r="BL196" s="134">
        <v>0</v>
      </c>
      <c r="BM196" s="147"/>
      <c r="BN196" s="124">
        <v>0</v>
      </c>
      <c r="BO196" s="155">
        <v>0</v>
      </c>
      <c r="BP196" s="147"/>
      <c r="BQ196" s="124"/>
      <c r="BR196" s="125">
        <v>5322.4000000000005</v>
      </c>
      <c r="BS196" s="156">
        <f t="shared" si="39"/>
        <v>5289318.0881470032</v>
      </c>
      <c r="BT196" s="157">
        <f t="shared" si="40"/>
        <v>5320828.7457083091</v>
      </c>
      <c r="BU196" s="158">
        <f t="shared" si="41"/>
        <v>5041408.4032699987</v>
      </c>
      <c r="BV196" s="159">
        <f t="shared" si="30"/>
        <v>1.0113836609976632</v>
      </c>
      <c r="BW196" s="160">
        <f t="shared" si="31"/>
        <v>0.99796795792094672</v>
      </c>
      <c r="BX196" s="161">
        <f t="shared" si="32"/>
        <v>0.92783105408544286</v>
      </c>
      <c r="BY196" s="29">
        <f t="shared" si="33"/>
        <v>0</v>
      </c>
      <c r="BZ196" s="59">
        <f t="shared" si="34"/>
        <v>0</v>
      </c>
      <c r="CA196" s="60">
        <f t="shared" si="35"/>
        <v>0</v>
      </c>
      <c r="CB196" s="29">
        <f t="shared" si="42"/>
        <v>0</v>
      </c>
      <c r="CC196" s="59">
        <f t="shared" si="43"/>
        <v>0</v>
      </c>
      <c r="CD196" s="60">
        <f t="shared" si="44"/>
        <v>0</v>
      </c>
      <c r="CE196" s="29">
        <f t="shared" si="36"/>
        <v>29767</v>
      </c>
      <c r="CF196" s="59">
        <f t="shared" si="37"/>
        <v>0</v>
      </c>
      <c r="CG196" s="60">
        <f t="shared" si="38"/>
        <v>0</v>
      </c>
      <c r="CJ196" s="121"/>
    </row>
    <row r="197" spans="1:88" x14ac:dyDescent="0.2">
      <c r="A197" s="146" t="s">
        <v>262</v>
      </c>
      <c r="B197" s="47" t="s">
        <v>780</v>
      </c>
      <c r="C197" s="4" t="s">
        <v>261</v>
      </c>
      <c r="D197" s="5" t="s">
        <v>653</v>
      </c>
      <c r="E197" s="4" t="s">
        <v>695</v>
      </c>
      <c r="F197" s="5"/>
      <c r="G197" s="8" t="s">
        <v>802</v>
      </c>
      <c r="H197" s="40"/>
      <c r="I197" s="31">
        <v>0</v>
      </c>
      <c r="J197" s="64">
        <v>0.49</v>
      </c>
      <c r="K197" s="123">
        <v>84369505</v>
      </c>
      <c r="L197" s="124">
        <v>86013066.785714284</v>
      </c>
      <c r="M197" s="125">
        <v>87656628.764067993</v>
      </c>
      <c r="N197" s="147">
        <v>78041792.125</v>
      </c>
      <c r="O197" s="133">
        <v>79562086.776785716</v>
      </c>
      <c r="P197" s="148">
        <v>81082381.606762901</v>
      </c>
      <c r="Q197" s="149">
        <v>0</v>
      </c>
      <c r="R197" s="150">
        <v>0</v>
      </c>
      <c r="S197" s="151">
        <v>0</v>
      </c>
      <c r="T197" s="132">
        <v>26284345.386982005</v>
      </c>
      <c r="U197" s="124">
        <v>26796378.089325804</v>
      </c>
      <c r="V197" s="134">
        <v>27308410.791669998</v>
      </c>
      <c r="W197" s="152">
        <v>6427665</v>
      </c>
      <c r="X197" s="153" t="s">
        <v>821</v>
      </c>
      <c r="Y197" s="154" t="s">
        <v>821</v>
      </c>
      <c r="Z197" s="147">
        <v>55982113</v>
      </c>
      <c r="AA197" s="124">
        <v>58554009</v>
      </c>
      <c r="AB197" s="125">
        <v>53519257</v>
      </c>
      <c r="AC197" s="147">
        <v>1136084.355</v>
      </c>
      <c r="AD197" s="124">
        <v>1232355.635</v>
      </c>
      <c r="AE197" s="134">
        <v>1318651.25</v>
      </c>
      <c r="AF197" s="147"/>
      <c r="AG197" s="124">
        <v>59604.824999999997</v>
      </c>
      <c r="AH197" s="134">
        <v>27589.45</v>
      </c>
      <c r="AI197" s="147">
        <v>0</v>
      </c>
      <c r="AJ197" s="124">
        <v>3354.54</v>
      </c>
      <c r="AK197" s="148">
        <v>11573.8</v>
      </c>
      <c r="AL197" s="147"/>
      <c r="AM197" s="124">
        <v>0</v>
      </c>
      <c r="AN197" s="155">
        <v>0</v>
      </c>
      <c r="AO197" s="147">
        <v>0</v>
      </c>
      <c r="AP197" s="124">
        <v>0</v>
      </c>
      <c r="AQ197" s="125">
        <v>0</v>
      </c>
      <c r="AR197" s="147">
        <v>0</v>
      </c>
      <c r="AS197" s="124">
        <v>0</v>
      </c>
      <c r="AT197" s="134">
        <v>1086.33</v>
      </c>
      <c r="AU197" s="147"/>
      <c r="AV197" s="124">
        <v>0</v>
      </c>
      <c r="AW197" s="134">
        <v>0</v>
      </c>
      <c r="AX197" s="147"/>
      <c r="AY197" s="124">
        <v>16073.96</v>
      </c>
      <c r="AZ197" s="134">
        <v>106578.43</v>
      </c>
      <c r="BA197" s="147"/>
      <c r="BB197" s="124"/>
      <c r="BC197" s="148">
        <v>5762.89</v>
      </c>
      <c r="BD197" s="147"/>
      <c r="BE197" s="124">
        <v>416497.55</v>
      </c>
      <c r="BF197" s="155">
        <v>591678.92000000004</v>
      </c>
      <c r="BG197" s="147"/>
      <c r="BH197" s="124"/>
      <c r="BI197" s="125">
        <v>18535.23</v>
      </c>
      <c r="BJ197" s="147">
        <v>0</v>
      </c>
      <c r="BK197" s="124">
        <v>0</v>
      </c>
      <c r="BL197" s="134">
        <v>209.72</v>
      </c>
      <c r="BM197" s="147"/>
      <c r="BN197" s="124">
        <v>0</v>
      </c>
      <c r="BO197" s="155">
        <v>0</v>
      </c>
      <c r="BP197" s="147"/>
      <c r="BQ197" s="124"/>
      <c r="BR197" s="125">
        <v>908.46</v>
      </c>
      <c r="BS197" s="156">
        <f t="shared" si="39"/>
        <v>83402542.741981998</v>
      </c>
      <c r="BT197" s="157">
        <f t="shared" si="40"/>
        <v>87078273.599325806</v>
      </c>
      <c r="BU197" s="158">
        <f t="shared" si="41"/>
        <v>82910242.271669999</v>
      </c>
      <c r="BV197" s="159">
        <f t="shared" si="30"/>
        <v>0.98853896016080689</v>
      </c>
      <c r="BW197" s="160">
        <f t="shared" si="31"/>
        <v>1.0123842440854398</v>
      </c>
      <c r="BX197" s="161">
        <f t="shared" si="32"/>
        <v>0.94585250928172104</v>
      </c>
      <c r="BY197" s="29">
        <f t="shared" si="33"/>
        <v>0</v>
      </c>
      <c r="BZ197" s="59">
        <f t="shared" si="34"/>
        <v>0</v>
      </c>
      <c r="CA197" s="60">
        <f t="shared" si="35"/>
        <v>0</v>
      </c>
      <c r="CB197" s="29">
        <f t="shared" si="42"/>
        <v>0</v>
      </c>
      <c r="CC197" s="59">
        <f t="shared" si="43"/>
        <v>0</v>
      </c>
      <c r="CD197" s="60">
        <f t="shared" si="44"/>
        <v>0</v>
      </c>
      <c r="CE197" s="29">
        <f t="shared" si="36"/>
        <v>0</v>
      </c>
      <c r="CF197" s="59">
        <f t="shared" si="37"/>
        <v>0</v>
      </c>
      <c r="CG197" s="60">
        <f t="shared" si="38"/>
        <v>0</v>
      </c>
      <c r="CJ197" s="121"/>
    </row>
    <row r="198" spans="1:88" x14ac:dyDescent="0.2">
      <c r="A198" s="146" t="s">
        <v>264</v>
      </c>
      <c r="B198" s="47" t="s">
        <v>777</v>
      </c>
      <c r="C198" s="4" t="s">
        <v>263</v>
      </c>
      <c r="D198" s="5" t="s">
        <v>745</v>
      </c>
      <c r="E198" s="4" t="s">
        <v>653</v>
      </c>
      <c r="F198" s="39" t="s">
        <v>786</v>
      </c>
      <c r="G198" s="36" t="s">
        <v>786</v>
      </c>
      <c r="H198" s="38" t="s">
        <v>786</v>
      </c>
      <c r="I198" s="31">
        <v>0</v>
      </c>
      <c r="J198" s="64">
        <v>0.4</v>
      </c>
      <c r="K198" s="123">
        <v>3225030</v>
      </c>
      <c r="L198" s="124">
        <v>3287855.2597402595</v>
      </c>
      <c r="M198" s="125">
        <v>3350680.8565400001</v>
      </c>
      <c r="N198" s="147">
        <v>2983152.75</v>
      </c>
      <c r="O198" s="133">
        <v>3041266.11525974</v>
      </c>
      <c r="P198" s="148">
        <v>3099379.7922995002</v>
      </c>
      <c r="Q198" s="149">
        <v>0.5</v>
      </c>
      <c r="R198" s="150">
        <v>0.5</v>
      </c>
      <c r="S198" s="151">
        <v>0.5</v>
      </c>
      <c r="T198" s="132">
        <v>-9448181.0310449991</v>
      </c>
      <c r="U198" s="124">
        <v>-9632236.5056757461</v>
      </c>
      <c r="V198" s="134">
        <v>-9816291.9803059995</v>
      </c>
      <c r="W198" s="152">
        <v>1145454.74</v>
      </c>
      <c r="X198" s="153" t="s">
        <v>821</v>
      </c>
      <c r="Y198" s="154" t="s">
        <v>821</v>
      </c>
      <c r="Z198" s="147">
        <v>12616231</v>
      </c>
      <c r="AA198" s="124">
        <v>12825383</v>
      </c>
      <c r="AB198" s="125">
        <v>13332500</v>
      </c>
      <c r="AC198" s="147">
        <v>342875</v>
      </c>
      <c r="AD198" s="124">
        <v>375326.80000000005</v>
      </c>
      <c r="AE198" s="134">
        <v>399414</v>
      </c>
      <c r="AF198" s="147"/>
      <c r="AG198" s="124">
        <v>0</v>
      </c>
      <c r="AH198" s="134">
        <v>11686.800000000001</v>
      </c>
      <c r="AI198" s="147">
        <v>0</v>
      </c>
      <c r="AJ198" s="124">
        <v>7018.4000000000005</v>
      </c>
      <c r="AK198" s="148">
        <v>9544.8000000000011</v>
      </c>
      <c r="AL198" s="147"/>
      <c r="AM198" s="124">
        <v>0</v>
      </c>
      <c r="AN198" s="155">
        <v>0</v>
      </c>
      <c r="AO198" s="147">
        <v>0</v>
      </c>
      <c r="AP198" s="124">
        <v>0</v>
      </c>
      <c r="AQ198" s="125">
        <v>0</v>
      </c>
      <c r="AR198" s="147">
        <v>0</v>
      </c>
      <c r="AS198" s="124">
        <v>5268.8</v>
      </c>
      <c r="AT198" s="134">
        <v>24285.200000000001</v>
      </c>
      <c r="AU198" s="147"/>
      <c r="AV198" s="124">
        <v>0</v>
      </c>
      <c r="AW198" s="134">
        <v>0</v>
      </c>
      <c r="AX198" s="147"/>
      <c r="AY198" s="124">
        <v>5346</v>
      </c>
      <c r="AZ198" s="134">
        <v>2810</v>
      </c>
      <c r="BA198" s="147"/>
      <c r="BB198" s="124"/>
      <c r="BC198" s="148">
        <v>0</v>
      </c>
      <c r="BD198" s="147"/>
      <c r="BE198" s="124">
        <v>125112</v>
      </c>
      <c r="BF198" s="155">
        <v>194461.2</v>
      </c>
      <c r="BG198" s="147"/>
      <c r="BH198" s="124"/>
      <c r="BI198" s="125">
        <v>12040.400000000001</v>
      </c>
      <c r="BJ198" s="147">
        <v>0</v>
      </c>
      <c r="BK198" s="124">
        <v>0</v>
      </c>
      <c r="BL198" s="134">
        <v>0</v>
      </c>
      <c r="BM198" s="147"/>
      <c r="BN198" s="124">
        <v>0</v>
      </c>
      <c r="BO198" s="155">
        <v>0</v>
      </c>
      <c r="BP198" s="147"/>
      <c r="BQ198" s="124"/>
      <c r="BR198" s="125">
        <v>1847.2</v>
      </c>
      <c r="BS198" s="156">
        <f t="shared" si="39"/>
        <v>3510924.9689550009</v>
      </c>
      <c r="BT198" s="157">
        <f t="shared" si="40"/>
        <v>3711218.4943242557</v>
      </c>
      <c r="BU198" s="158">
        <f t="shared" si="41"/>
        <v>4172297.6196940001</v>
      </c>
      <c r="BV198" s="159">
        <f t="shared" ref="BV198:BV261" si="45">IF(ISERROR(BS198/K198),0,BS198/K198)</f>
        <v>1.0886487781369478</v>
      </c>
      <c r="BW198" s="160">
        <f t="shared" ref="BW198:BW261" si="46">IF(ISERROR(BT198/L198),0,BT198/L198)</f>
        <v>1.1287657762092125</v>
      </c>
      <c r="BX198" s="161">
        <f t="shared" ref="BX198:BX261" si="47">IF(ISERROR(BU198/M198),0,BU198/M198)</f>
        <v>1.2452088988273335</v>
      </c>
      <c r="BY198" s="29">
        <f t="shared" ref="BY198:BY261" si="48">IF(N198-BS198&gt;0,N198-BS198,0)</f>
        <v>0</v>
      </c>
      <c r="BZ198" s="59">
        <f t="shared" ref="BZ198:BZ261" si="49">IF(O198-BT198&gt;0,O198-BT198,0)</f>
        <v>0</v>
      </c>
      <c r="CA198" s="60">
        <f t="shared" ref="CA198:CA261" si="50">IF(P198-BU198&gt;0,P198-BU198,0)</f>
        <v>0</v>
      </c>
      <c r="CB198" s="29">
        <f t="shared" si="42"/>
        <v>0</v>
      </c>
      <c r="CC198" s="59">
        <f t="shared" si="43"/>
        <v>0</v>
      </c>
      <c r="CD198" s="60">
        <f t="shared" si="44"/>
        <v>0</v>
      </c>
      <c r="CE198" s="29">
        <f t="shared" ref="CE198:CE261" si="51">ROUND(IF($BV198&gt;1,($BS198-$K198)*$R198,0),0)</f>
        <v>142947</v>
      </c>
      <c r="CF198" s="59">
        <f t="shared" ref="CF198:CF261" si="52">ROUND(IF($BW198&gt;1,($BT198-$L198)*$R198,0),0)</f>
        <v>211682</v>
      </c>
      <c r="CG198" s="60">
        <f t="shared" ref="CG198:CG261" si="53">ROUND(IF($BX198&gt;1,($BU198-$M198)*$R198,0),0)</f>
        <v>410808</v>
      </c>
      <c r="CJ198" s="121"/>
    </row>
    <row r="199" spans="1:88" x14ac:dyDescent="0.2">
      <c r="A199" s="146" t="s">
        <v>266</v>
      </c>
      <c r="B199" s="47" t="s">
        <v>777</v>
      </c>
      <c r="C199" s="4" t="s">
        <v>265</v>
      </c>
      <c r="D199" s="5" t="s">
        <v>710</v>
      </c>
      <c r="E199" s="4" t="s">
        <v>711</v>
      </c>
      <c r="F199" s="39" t="s">
        <v>820</v>
      </c>
      <c r="G199" s="8" t="s">
        <v>802</v>
      </c>
      <c r="H199" s="38" t="s">
        <v>828</v>
      </c>
      <c r="I199" s="31">
        <v>0</v>
      </c>
      <c r="J199" s="64">
        <v>0.4</v>
      </c>
      <c r="K199" s="123">
        <v>1347305</v>
      </c>
      <c r="L199" s="124">
        <v>1373551.2012987013</v>
      </c>
      <c r="M199" s="125">
        <v>1399797.0484549999</v>
      </c>
      <c r="N199" s="147">
        <v>1246257.125</v>
      </c>
      <c r="O199" s="133">
        <v>1270534.8612012989</v>
      </c>
      <c r="P199" s="148">
        <v>1294812.269820875</v>
      </c>
      <c r="Q199" s="149">
        <v>0.5</v>
      </c>
      <c r="R199" s="150">
        <v>0.5</v>
      </c>
      <c r="S199" s="151">
        <v>0.5</v>
      </c>
      <c r="T199" s="132">
        <v>-3380209.2590980004</v>
      </c>
      <c r="U199" s="124">
        <v>-3446057.4914180906</v>
      </c>
      <c r="V199" s="134">
        <v>-3511905.7237379998</v>
      </c>
      <c r="W199" s="152">
        <v>340751</v>
      </c>
      <c r="X199" s="153" t="s">
        <v>821</v>
      </c>
      <c r="Y199" s="154" t="s">
        <v>821</v>
      </c>
      <c r="Z199" s="147">
        <v>4367378</v>
      </c>
      <c r="AA199" s="124">
        <v>4375314</v>
      </c>
      <c r="AB199" s="125">
        <v>4641915</v>
      </c>
      <c r="AC199" s="147">
        <v>198416.80000000002</v>
      </c>
      <c r="AD199" s="124">
        <v>194987.40000000002</v>
      </c>
      <c r="AE199" s="134">
        <v>204685.2</v>
      </c>
      <c r="AF199" s="147"/>
      <c r="AG199" s="124">
        <v>3508</v>
      </c>
      <c r="AH199" s="134">
        <v>3613.6000000000004</v>
      </c>
      <c r="AI199" s="147">
        <v>0</v>
      </c>
      <c r="AJ199" s="124">
        <v>0</v>
      </c>
      <c r="AK199" s="148">
        <v>0</v>
      </c>
      <c r="AL199" s="147"/>
      <c r="AM199" s="124">
        <v>0</v>
      </c>
      <c r="AN199" s="155">
        <v>0</v>
      </c>
      <c r="AO199" s="147">
        <v>0</v>
      </c>
      <c r="AP199" s="124">
        <v>0</v>
      </c>
      <c r="AQ199" s="125">
        <v>0</v>
      </c>
      <c r="AR199" s="147">
        <v>0</v>
      </c>
      <c r="AS199" s="124">
        <v>0</v>
      </c>
      <c r="AT199" s="134">
        <v>0</v>
      </c>
      <c r="AU199" s="147"/>
      <c r="AV199" s="124">
        <v>0</v>
      </c>
      <c r="AW199" s="134">
        <v>0</v>
      </c>
      <c r="AX199" s="147"/>
      <c r="AY199" s="124">
        <v>1840.8000000000002</v>
      </c>
      <c r="AZ199" s="134">
        <v>1903.6000000000001</v>
      </c>
      <c r="BA199" s="147"/>
      <c r="BB199" s="124"/>
      <c r="BC199" s="148">
        <v>0</v>
      </c>
      <c r="BD199" s="147"/>
      <c r="BE199" s="124">
        <v>61203.600000000006</v>
      </c>
      <c r="BF199" s="155">
        <v>94750.8</v>
      </c>
      <c r="BG199" s="147"/>
      <c r="BH199" s="124"/>
      <c r="BI199" s="125">
        <v>4784.8</v>
      </c>
      <c r="BJ199" s="147">
        <v>0</v>
      </c>
      <c r="BK199" s="124">
        <v>0</v>
      </c>
      <c r="BL199" s="134">
        <v>0</v>
      </c>
      <c r="BM199" s="147"/>
      <c r="BN199" s="124">
        <v>0</v>
      </c>
      <c r="BO199" s="155">
        <v>0</v>
      </c>
      <c r="BP199" s="147"/>
      <c r="BQ199" s="124"/>
      <c r="BR199" s="125">
        <v>74.400000000000006</v>
      </c>
      <c r="BS199" s="156">
        <f t="shared" ref="BS199:BS262" si="54">IF(I199=0,IF($X199="Yes",Z199+AC199+AI199-AO199+AR199+BJ199+(0.8*$W199*$J199)+T199,IF($Y199="Yes",Z199+AC199+AI199-AO199+AR199+BJ199+(0.8*$W199*$J199)+T199,Z199+AC199+AI199-AO199+AR199+BJ199+T199)),Z199+AC199+AI199-AO199+AR199+BJ199+(0.8*$W199*$J199)+T199)</f>
        <v>1185585.5409019995</v>
      </c>
      <c r="BT199" s="157">
        <f t="shared" ref="BT199:BT262" si="55">IF(I199=0,IF($X199="Yes",AA199+AD199+AG199+AJ199+AM199-AP199+AS199+AV199+AY199+BE199+BK199+BN199+(-0.2*$W199*$J199)+U199,IF($Y199="Yes",AA199+AD199+AG199+AJ199+AM199-AP199+AS199+AV199+AY199+BE199+BK199+BN199+(-0.2*$W199*$J199)+U199,AA199+AD199+AG199+AJ199+AM199-AP199+AS199+AV199+AY199+BE199+BK199+BN199+U199)),AA199+AD199+AG199+AJ199+AM199-AP199+AS199+AV199+AY199+BE199+BK199+BN199+(-0.2*$W199*$J199)+U199)</f>
        <v>1190796.3085819092</v>
      </c>
      <c r="BU199" s="158">
        <f t="shared" ref="BU199:BU262" si="56">IF(I199=0,IF($X199="Yes",AB199+AE199+AH199+AK199+AN199-AQ199+AT199+AW199+AZ199+BC199+BF199+BI199+BL199+BO199+BR199+(-0.2*$W199*$J199)+V199,IF($Y199="Yes",AB199+AE199+AH199+AK199+AN199-AQ199+AT199+AW199+AZ199+BC199+BF199+BI199+BL199+BO199+BR199+(-0.2*$W199*$J199)+V199,AB199+AE199+AH199+AK199+AN199-AQ199+AT199+AW199+AZ199+BC199+BF199+BI199+BL199+BO199+BR199+V199)),AB199+AE199+AH199+AK199+AN199-AQ199+AT199+AW199+AZ199+BC199+BF199+BI199+BL199+BO199+BR199+(-0.2*$W199*$J199)+V199)</f>
        <v>1439821.6762619996</v>
      </c>
      <c r="BV199" s="159">
        <f t="shared" si="45"/>
        <v>0.87996818901584972</v>
      </c>
      <c r="BW199" s="160">
        <f t="shared" si="46"/>
        <v>0.86694715672484846</v>
      </c>
      <c r="BX199" s="161">
        <f t="shared" si="47"/>
        <v>1.0285931648814206</v>
      </c>
      <c r="BY199" s="29">
        <f t="shared" si="48"/>
        <v>60671.584098000545</v>
      </c>
      <c r="BZ199" s="59">
        <f t="shared" si="49"/>
        <v>79738.552619389724</v>
      </c>
      <c r="CA199" s="60">
        <f t="shared" si="50"/>
        <v>0</v>
      </c>
      <c r="CB199" s="29">
        <f t="shared" ref="CB199:CB262" si="57">ROUND(BY199,0)</f>
        <v>60672</v>
      </c>
      <c r="CC199" s="59">
        <f t="shared" ref="CC199:CC262" si="58">ROUND(BZ199,0)</f>
        <v>79739</v>
      </c>
      <c r="CD199" s="60">
        <f t="shared" ref="CD199:CD262" si="59">ROUND(CA199,0)</f>
        <v>0</v>
      </c>
      <c r="CE199" s="29">
        <f t="shared" si="51"/>
        <v>0</v>
      </c>
      <c r="CF199" s="59">
        <f t="shared" si="52"/>
        <v>0</v>
      </c>
      <c r="CG199" s="60">
        <f t="shared" si="53"/>
        <v>20012</v>
      </c>
      <c r="CJ199" s="121"/>
    </row>
    <row r="200" spans="1:88" x14ac:dyDescent="0.2">
      <c r="A200" s="146" t="s">
        <v>268</v>
      </c>
      <c r="B200" s="47" t="s">
        <v>779</v>
      </c>
      <c r="C200" s="4" t="s">
        <v>267</v>
      </c>
      <c r="D200" s="5" t="s">
        <v>653</v>
      </c>
      <c r="E200" s="4" t="s">
        <v>713</v>
      </c>
      <c r="F200" s="5"/>
      <c r="G200" s="8" t="s">
        <v>802</v>
      </c>
      <c r="H200" s="38" t="s">
        <v>829</v>
      </c>
      <c r="I200" s="31">
        <v>0</v>
      </c>
      <c r="J200" s="64">
        <v>0.49</v>
      </c>
      <c r="K200" s="123">
        <v>56601460</v>
      </c>
      <c r="L200" s="124">
        <v>57704085.844155841</v>
      </c>
      <c r="M200" s="125">
        <v>58806711.561028004</v>
      </c>
      <c r="N200" s="147">
        <v>52356350.5</v>
      </c>
      <c r="O200" s="133">
        <v>53376279.405844152</v>
      </c>
      <c r="P200" s="148">
        <v>54396208.193950906</v>
      </c>
      <c r="Q200" s="149">
        <v>0</v>
      </c>
      <c r="R200" s="150">
        <v>0</v>
      </c>
      <c r="S200" s="151">
        <v>0</v>
      </c>
      <c r="T200" s="132">
        <v>28862464.044495005</v>
      </c>
      <c r="U200" s="124">
        <v>29424719.837569583</v>
      </c>
      <c r="V200" s="134">
        <v>29986975.630644001</v>
      </c>
      <c r="W200" s="152">
        <v>0</v>
      </c>
      <c r="X200" s="153" t="s">
        <v>821</v>
      </c>
      <c r="Y200" s="154" t="s">
        <v>821</v>
      </c>
      <c r="Z200" s="147">
        <v>25431956</v>
      </c>
      <c r="AA200" s="124">
        <v>26828685</v>
      </c>
      <c r="AB200" s="125">
        <v>26668586</v>
      </c>
      <c r="AC200" s="147">
        <v>1307134.29</v>
      </c>
      <c r="AD200" s="124">
        <v>1390509.75</v>
      </c>
      <c r="AE200" s="134">
        <v>1475153.82</v>
      </c>
      <c r="AF200" s="147"/>
      <c r="AG200" s="124">
        <v>24725.399999999998</v>
      </c>
      <c r="AH200" s="134">
        <v>44445.94</v>
      </c>
      <c r="AI200" s="147">
        <v>0</v>
      </c>
      <c r="AJ200" s="124">
        <v>0</v>
      </c>
      <c r="AK200" s="148">
        <v>0</v>
      </c>
      <c r="AL200" s="147"/>
      <c r="AM200" s="124">
        <v>0</v>
      </c>
      <c r="AN200" s="155">
        <v>0</v>
      </c>
      <c r="AO200" s="147">
        <v>0</v>
      </c>
      <c r="AP200" s="124">
        <v>0</v>
      </c>
      <c r="AQ200" s="125">
        <v>0</v>
      </c>
      <c r="AR200" s="147">
        <v>0</v>
      </c>
      <c r="AS200" s="124">
        <v>0</v>
      </c>
      <c r="AT200" s="134">
        <v>0</v>
      </c>
      <c r="AU200" s="147"/>
      <c r="AV200" s="124">
        <v>0</v>
      </c>
      <c r="AW200" s="134">
        <v>0</v>
      </c>
      <c r="AX200" s="147"/>
      <c r="AY200" s="124">
        <v>7377.93</v>
      </c>
      <c r="AZ200" s="134">
        <v>46056.08</v>
      </c>
      <c r="BA200" s="147"/>
      <c r="BB200" s="124"/>
      <c r="BC200" s="148">
        <v>0</v>
      </c>
      <c r="BD200" s="147"/>
      <c r="BE200" s="124">
        <v>393594.95</v>
      </c>
      <c r="BF200" s="155">
        <v>523736.99</v>
      </c>
      <c r="BG200" s="147"/>
      <c r="BH200" s="124"/>
      <c r="BI200" s="125">
        <v>1460.69</v>
      </c>
      <c r="BJ200" s="147">
        <v>0</v>
      </c>
      <c r="BK200" s="124">
        <v>0</v>
      </c>
      <c r="BL200" s="134">
        <v>0</v>
      </c>
      <c r="BM200" s="147"/>
      <c r="BN200" s="124">
        <v>0</v>
      </c>
      <c r="BO200" s="155">
        <v>0</v>
      </c>
      <c r="BP200" s="147"/>
      <c r="BQ200" s="124"/>
      <c r="BR200" s="125">
        <v>4087.58</v>
      </c>
      <c r="BS200" s="156">
        <f t="shared" si="54"/>
        <v>55601554.334495008</v>
      </c>
      <c r="BT200" s="157">
        <f t="shared" si="55"/>
        <v>58069612.867569581</v>
      </c>
      <c r="BU200" s="158">
        <f t="shared" si="56"/>
        <v>58750502.730644003</v>
      </c>
      <c r="BV200" s="159">
        <f t="shared" si="45"/>
        <v>0.98233427785246186</v>
      </c>
      <c r="BW200" s="160">
        <f t="shared" si="46"/>
        <v>1.0063345085199156</v>
      </c>
      <c r="BX200" s="161">
        <f t="shared" si="47"/>
        <v>0.99904417661025524</v>
      </c>
      <c r="BY200" s="29">
        <f t="shared" si="48"/>
        <v>0</v>
      </c>
      <c r="BZ200" s="59">
        <f t="shared" si="49"/>
        <v>0</v>
      </c>
      <c r="CA200" s="60">
        <f t="shared" si="50"/>
        <v>0</v>
      </c>
      <c r="CB200" s="29">
        <f t="shared" si="57"/>
        <v>0</v>
      </c>
      <c r="CC200" s="59">
        <f t="shared" si="58"/>
        <v>0</v>
      </c>
      <c r="CD200" s="60">
        <f t="shared" si="59"/>
        <v>0</v>
      </c>
      <c r="CE200" s="29">
        <f t="shared" si="51"/>
        <v>0</v>
      </c>
      <c r="CF200" s="59">
        <f t="shared" si="52"/>
        <v>0</v>
      </c>
      <c r="CG200" s="60">
        <f t="shared" si="53"/>
        <v>0</v>
      </c>
      <c r="CJ200" s="121"/>
    </row>
    <row r="201" spans="1:88" x14ac:dyDescent="0.2">
      <c r="A201" s="146" t="s">
        <v>270</v>
      </c>
      <c r="B201" s="47" t="s">
        <v>777</v>
      </c>
      <c r="C201" s="4" t="s">
        <v>269</v>
      </c>
      <c r="D201" s="5" t="s">
        <v>729</v>
      </c>
      <c r="E201" s="4" t="s">
        <v>653</v>
      </c>
      <c r="F201" s="5"/>
      <c r="G201" s="8" t="s">
        <v>802</v>
      </c>
      <c r="H201" s="40"/>
      <c r="I201" s="31">
        <v>0</v>
      </c>
      <c r="J201" s="64">
        <v>0.4</v>
      </c>
      <c r="K201" s="123">
        <v>5468484</v>
      </c>
      <c r="L201" s="124">
        <v>5575012.9090909092</v>
      </c>
      <c r="M201" s="125">
        <v>5681541.4187949998</v>
      </c>
      <c r="N201" s="147">
        <v>5058347.7</v>
      </c>
      <c r="O201" s="133">
        <v>5156886.9409090914</v>
      </c>
      <c r="P201" s="148">
        <v>5255425.8123853747</v>
      </c>
      <c r="Q201" s="149">
        <v>0.5</v>
      </c>
      <c r="R201" s="150">
        <v>0.5</v>
      </c>
      <c r="S201" s="151">
        <v>0.5</v>
      </c>
      <c r="T201" s="132">
        <v>-26449752.722093999</v>
      </c>
      <c r="U201" s="124">
        <v>-26965007.645251673</v>
      </c>
      <c r="V201" s="134">
        <v>-27480262.568409</v>
      </c>
      <c r="W201" s="152">
        <v>3221763</v>
      </c>
      <c r="X201" s="153" t="s">
        <v>821</v>
      </c>
      <c r="Y201" s="154" t="s">
        <v>821</v>
      </c>
      <c r="Z201" s="147">
        <v>31703410</v>
      </c>
      <c r="AA201" s="124">
        <v>29450007</v>
      </c>
      <c r="AB201" s="125">
        <v>34966420</v>
      </c>
      <c r="AC201" s="147">
        <v>218294.40000000002</v>
      </c>
      <c r="AD201" s="124">
        <v>232578.2</v>
      </c>
      <c r="AE201" s="134">
        <v>243108.2</v>
      </c>
      <c r="AF201" s="147"/>
      <c r="AG201" s="124">
        <v>8889.2000000000007</v>
      </c>
      <c r="AH201" s="134">
        <v>4127.8</v>
      </c>
      <c r="AI201" s="147">
        <v>0</v>
      </c>
      <c r="AJ201" s="124">
        <v>0</v>
      </c>
      <c r="AK201" s="148">
        <v>0</v>
      </c>
      <c r="AL201" s="147"/>
      <c r="AM201" s="124">
        <v>0</v>
      </c>
      <c r="AN201" s="155">
        <v>0</v>
      </c>
      <c r="AO201" s="147">
        <v>0</v>
      </c>
      <c r="AP201" s="124">
        <v>0</v>
      </c>
      <c r="AQ201" s="125">
        <v>0</v>
      </c>
      <c r="AR201" s="147">
        <v>0</v>
      </c>
      <c r="AS201" s="124">
        <v>0</v>
      </c>
      <c r="AT201" s="134">
        <v>12950.400000000001</v>
      </c>
      <c r="AU201" s="147"/>
      <c r="AV201" s="124">
        <v>0</v>
      </c>
      <c r="AW201" s="134">
        <v>0</v>
      </c>
      <c r="AX201" s="147"/>
      <c r="AY201" s="124">
        <v>6333.2000000000007</v>
      </c>
      <c r="AZ201" s="134">
        <v>40240</v>
      </c>
      <c r="BA201" s="147"/>
      <c r="BB201" s="124"/>
      <c r="BC201" s="148">
        <v>1542.8000000000002</v>
      </c>
      <c r="BD201" s="147"/>
      <c r="BE201" s="124">
        <v>342852</v>
      </c>
      <c r="BF201" s="155">
        <v>470692.4</v>
      </c>
      <c r="BG201" s="147"/>
      <c r="BH201" s="124"/>
      <c r="BI201" s="125">
        <v>1954.4</v>
      </c>
      <c r="BJ201" s="147">
        <v>0</v>
      </c>
      <c r="BK201" s="124">
        <v>114.80000000000001</v>
      </c>
      <c r="BL201" s="134">
        <v>0</v>
      </c>
      <c r="BM201" s="147"/>
      <c r="BN201" s="124">
        <v>4510.8</v>
      </c>
      <c r="BO201" s="155">
        <v>0</v>
      </c>
      <c r="BP201" s="147"/>
      <c r="BQ201" s="124"/>
      <c r="BR201" s="125">
        <v>7622.8</v>
      </c>
      <c r="BS201" s="156">
        <f t="shared" si="54"/>
        <v>5471951.6779059991</v>
      </c>
      <c r="BT201" s="157">
        <f t="shared" si="55"/>
        <v>3080277.5547483265</v>
      </c>
      <c r="BU201" s="158">
        <f t="shared" si="56"/>
        <v>8268396.23159099</v>
      </c>
      <c r="BV201" s="159">
        <f t="shared" si="45"/>
        <v>1.0006341205178619</v>
      </c>
      <c r="BW201" s="160">
        <f t="shared" si="46"/>
        <v>0.55251487395221344</v>
      </c>
      <c r="BX201" s="161">
        <f t="shared" si="47"/>
        <v>1.4553086252682177</v>
      </c>
      <c r="BY201" s="29">
        <f t="shared" si="48"/>
        <v>0</v>
      </c>
      <c r="BZ201" s="59">
        <f t="shared" si="49"/>
        <v>2076609.3861607648</v>
      </c>
      <c r="CA201" s="60">
        <f t="shared" si="50"/>
        <v>0</v>
      </c>
      <c r="CB201" s="29">
        <f t="shared" si="57"/>
        <v>0</v>
      </c>
      <c r="CC201" s="59">
        <f t="shared" si="58"/>
        <v>2076609</v>
      </c>
      <c r="CD201" s="60">
        <f t="shared" si="59"/>
        <v>0</v>
      </c>
      <c r="CE201" s="29">
        <f t="shared" si="51"/>
        <v>1734</v>
      </c>
      <c r="CF201" s="59">
        <f t="shared" si="52"/>
        <v>0</v>
      </c>
      <c r="CG201" s="60">
        <f t="shared" si="53"/>
        <v>1293427</v>
      </c>
      <c r="CJ201" s="121"/>
    </row>
    <row r="202" spans="1:88" x14ac:dyDescent="0.2">
      <c r="A202" s="146" t="s">
        <v>272</v>
      </c>
      <c r="B202" s="47" t="s">
        <v>777</v>
      </c>
      <c r="C202" s="4" t="s">
        <v>271</v>
      </c>
      <c r="D202" s="5" t="s">
        <v>723</v>
      </c>
      <c r="E202" s="4" t="s">
        <v>712</v>
      </c>
      <c r="F202" s="5"/>
      <c r="G202" s="8" t="s">
        <v>802</v>
      </c>
      <c r="H202" s="40"/>
      <c r="I202" s="31">
        <v>0</v>
      </c>
      <c r="J202" s="64">
        <v>0.4</v>
      </c>
      <c r="K202" s="123">
        <v>3556700</v>
      </c>
      <c r="L202" s="124">
        <v>3625986.3636363638</v>
      </c>
      <c r="M202" s="125">
        <v>3695272.9211749998</v>
      </c>
      <c r="N202" s="147">
        <v>3289947.5</v>
      </c>
      <c r="O202" s="133">
        <v>3354037.3863636367</v>
      </c>
      <c r="P202" s="148">
        <v>3418127.4520868747</v>
      </c>
      <c r="Q202" s="149">
        <v>0.5</v>
      </c>
      <c r="R202" s="150">
        <v>0.5</v>
      </c>
      <c r="S202" s="151">
        <v>0.5</v>
      </c>
      <c r="T202" s="132">
        <v>-3907743.6558830002</v>
      </c>
      <c r="U202" s="124">
        <v>-3983868.5322963055</v>
      </c>
      <c r="V202" s="134">
        <v>-4059993.4087100006</v>
      </c>
      <c r="W202" s="152">
        <v>1110029</v>
      </c>
      <c r="X202" s="153" t="s">
        <v>821</v>
      </c>
      <c r="Y202" s="154" t="s">
        <v>821</v>
      </c>
      <c r="Z202" s="147">
        <v>6804412</v>
      </c>
      <c r="AA202" s="124">
        <v>7305903</v>
      </c>
      <c r="AB202" s="125">
        <v>6774749</v>
      </c>
      <c r="AC202" s="147">
        <v>497577</v>
      </c>
      <c r="AD202" s="124">
        <v>544035</v>
      </c>
      <c r="AE202" s="134">
        <v>564485</v>
      </c>
      <c r="AF202" s="147"/>
      <c r="AG202" s="124">
        <v>12147</v>
      </c>
      <c r="AH202" s="134">
        <v>9461.8000000000011</v>
      </c>
      <c r="AI202" s="147">
        <v>0</v>
      </c>
      <c r="AJ202" s="124">
        <v>897.6</v>
      </c>
      <c r="AK202" s="148">
        <v>3102.4</v>
      </c>
      <c r="AL202" s="147"/>
      <c r="AM202" s="124">
        <v>0</v>
      </c>
      <c r="AN202" s="155">
        <v>0</v>
      </c>
      <c r="AO202" s="147">
        <v>0</v>
      </c>
      <c r="AP202" s="124">
        <v>0</v>
      </c>
      <c r="AQ202" s="125">
        <v>0</v>
      </c>
      <c r="AR202" s="147">
        <v>0</v>
      </c>
      <c r="AS202" s="124">
        <v>0</v>
      </c>
      <c r="AT202" s="134">
        <v>0</v>
      </c>
      <c r="AU202" s="147"/>
      <c r="AV202" s="124">
        <v>0</v>
      </c>
      <c r="AW202" s="134">
        <v>0</v>
      </c>
      <c r="AX202" s="147"/>
      <c r="AY202" s="124">
        <v>1699.6000000000001</v>
      </c>
      <c r="AZ202" s="134">
        <v>1954</v>
      </c>
      <c r="BA202" s="147"/>
      <c r="BB202" s="124"/>
      <c r="BC202" s="148">
        <v>0</v>
      </c>
      <c r="BD202" s="147"/>
      <c r="BE202" s="124">
        <v>101582</v>
      </c>
      <c r="BF202" s="155">
        <v>135190.80000000002</v>
      </c>
      <c r="BG202" s="147"/>
      <c r="BH202" s="124"/>
      <c r="BI202" s="125">
        <v>2144.8000000000002</v>
      </c>
      <c r="BJ202" s="147">
        <v>0</v>
      </c>
      <c r="BK202" s="124">
        <v>0</v>
      </c>
      <c r="BL202" s="134">
        <v>6962.4000000000005</v>
      </c>
      <c r="BM202" s="147"/>
      <c r="BN202" s="124">
        <v>0</v>
      </c>
      <c r="BO202" s="155">
        <v>0</v>
      </c>
      <c r="BP202" s="147"/>
      <c r="BQ202" s="124"/>
      <c r="BR202" s="125">
        <v>0</v>
      </c>
      <c r="BS202" s="156">
        <f t="shared" si="54"/>
        <v>3394245.3441169998</v>
      </c>
      <c r="BT202" s="157">
        <f t="shared" si="55"/>
        <v>3982395.6677036937</v>
      </c>
      <c r="BU202" s="158">
        <f t="shared" si="56"/>
        <v>3438056.7912899996</v>
      </c>
      <c r="BV202" s="159">
        <f t="shared" si="45"/>
        <v>0.95432432988922311</v>
      </c>
      <c r="BW202" s="160">
        <f t="shared" si="46"/>
        <v>1.0982930624454694</v>
      </c>
      <c r="BX202" s="161">
        <f t="shared" si="47"/>
        <v>0.93039319818271715</v>
      </c>
      <c r="BY202" s="29">
        <f t="shared" si="48"/>
        <v>0</v>
      </c>
      <c r="BZ202" s="59">
        <f t="shared" si="49"/>
        <v>0</v>
      </c>
      <c r="CA202" s="60">
        <f t="shared" si="50"/>
        <v>0</v>
      </c>
      <c r="CB202" s="29">
        <f t="shared" si="57"/>
        <v>0</v>
      </c>
      <c r="CC202" s="59">
        <f t="shared" si="58"/>
        <v>0</v>
      </c>
      <c r="CD202" s="60">
        <f t="shared" si="59"/>
        <v>0</v>
      </c>
      <c r="CE202" s="29">
        <f t="shared" si="51"/>
        <v>0</v>
      </c>
      <c r="CF202" s="59">
        <f t="shared" si="52"/>
        <v>178205</v>
      </c>
      <c r="CG202" s="60">
        <f t="shared" si="53"/>
        <v>0</v>
      </c>
      <c r="CJ202" s="121"/>
    </row>
    <row r="203" spans="1:88" x14ac:dyDescent="0.2">
      <c r="A203" s="146" t="s">
        <v>274</v>
      </c>
      <c r="B203" s="47" t="s">
        <v>780</v>
      </c>
      <c r="C203" s="4" t="s">
        <v>273</v>
      </c>
      <c r="D203" s="5" t="s">
        <v>653</v>
      </c>
      <c r="E203" s="4" t="s">
        <v>725</v>
      </c>
      <c r="F203" s="5"/>
      <c r="G203" s="8" t="s">
        <v>802</v>
      </c>
      <c r="H203" s="40"/>
      <c r="I203" s="31">
        <v>0</v>
      </c>
      <c r="J203" s="64">
        <v>0.49</v>
      </c>
      <c r="K203" s="123">
        <v>36700265</v>
      </c>
      <c r="L203" s="124">
        <v>37415205.227272727</v>
      </c>
      <c r="M203" s="125">
        <v>38130145.133107997</v>
      </c>
      <c r="N203" s="147">
        <v>33947745.125</v>
      </c>
      <c r="O203" s="133">
        <v>34609064.835227273</v>
      </c>
      <c r="P203" s="148">
        <v>35270384.248124897</v>
      </c>
      <c r="Q203" s="149">
        <v>0.1490851351297976</v>
      </c>
      <c r="R203" s="150">
        <v>0.1490851351297976</v>
      </c>
      <c r="S203" s="151">
        <v>0.1490851351297976</v>
      </c>
      <c r="T203" s="132">
        <v>-6430095.6449489919</v>
      </c>
      <c r="U203" s="124">
        <v>-6555357.2484220229</v>
      </c>
      <c r="V203" s="134">
        <v>-6680618.8518949999</v>
      </c>
      <c r="W203" s="152">
        <v>6215011</v>
      </c>
      <c r="X203" s="153" t="s">
        <v>817</v>
      </c>
      <c r="Y203" s="154" t="s">
        <v>821</v>
      </c>
      <c r="Z203" s="147">
        <v>40966574</v>
      </c>
      <c r="AA203" s="124">
        <v>45097556</v>
      </c>
      <c r="AB203" s="125">
        <v>47119776</v>
      </c>
      <c r="AC203" s="147">
        <v>696520.54500000004</v>
      </c>
      <c r="AD203" s="124">
        <v>745968.40500000003</v>
      </c>
      <c r="AE203" s="134">
        <v>792220.97499999998</v>
      </c>
      <c r="AF203" s="147"/>
      <c r="AG203" s="124">
        <v>16601.445</v>
      </c>
      <c r="AH203" s="134">
        <v>15740.025</v>
      </c>
      <c r="AI203" s="147">
        <v>0</v>
      </c>
      <c r="AJ203" s="124">
        <v>0</v>
      </c>
      <c r="AK203" s="148">
        <v>0</v>
      </c>
      <c r="AL203" s="147"/>
      <c r="AM203" s="124">
        <v>0</v>
      </c>
      <c r="AN203" s="155">
        <v>0</v>
      </c>
      <c r="AO203" s="147">
        <v>0</v>
      </c>
      <c r="AP203" s="124">
        <v>0</v>
      </c>
      <c r="AQ203" s="125">
        <v>0</v>
      </c>
      <c r="AR203" s="147">
        <v>0</v>
      </c>
      <c r="AS203" s="124">
        <v>0</v>
      </c>
      <c r="AT203" s="134">
        <v>0</v>
      </c>
      <c r="AU203" s="147"/>
      <c r="AV203" s="124">
        <v>0</v>
      </c>
      <c r="AW203" s="134">
        <v>0</v>
      </c>
      <c r="AX203" s="147"/>
      <c r="AY203" s="124">
        <v>8852.34</v>
      </c>
      <c r="AZ203" s="134">
        <v>16842.28</v>
      </c>
      <c r="BA203" s="147"/>
      <c r="BB203" s="124"/>
      <c r="BC203" s="148">
        <v>2504.39</v>
      </c>
      <c r="BD203" s="147"/>
      <c r="BE203" s="124">
        <v>318392.2</v>
      </c>
      <c r="BF203" s="155">
        <v>422114.91</v>
      </c>
      <c r="BG203" s="147"/>
      <c r="BH203" s="124"/>
      <c r="BI203" s="125">
        <v>15010.17</v>
      </c>
      <c r="BJ203" s="147">
        <v>0</v>
      </c>
      <c r="BK203" s="124">
        <v>0</v>
      </c>
      <c r="BL203" s="134">
        <v>0</v>
      </c>
      <c r="BM203" s="147"/>
      <c r="BN203" s="124">
        <v>0</v>
      </c>
      <c r="BO203" s="155">
        <v>0</v>
      </c>
      <c r="BP203" s="147"/>
      <c r="BQ203" s="124"/>
      <c r="BR203" s="125">
        <v>8717.59</v>
      </c>
      <c r="BS203" s="156">
        <f t="shared" si="54"/>
        <v>37669283.212051012</v>
      </c>
      <c r="BT203" s="157">
        <f t="shared" si="55"/>
        <v>39022942.06357798</v>
      </c>
      <c r="BU203" s="158">
        <f t="shared" si="56"/>
        <v>41103236.410105005</v>
      </c>
      <c r="BV203" s="159">
        <f t="shared" si="45"/>
        <v>1.0264035753434209</v>
      </c>
      <c r="BW203" s="160">
        <f t="shared" si="46"/>
        <v>1.0429701461354899</v>
      </c>
      <c r="BX203" s="161">
        <f t="shared" si="47"/>
        <v>1.077972199335153</v>
      </c>
      <c r="BY203" s="29">
        <f t="shared" si="48"/>
        <v>0</v>
      </c>
      <c r="BZ203" s="59">
        <f t="shared" si="49"/>
        <v>0</v>
      </c>
      <c r="CA203" s="60">
        <f t="shared" si="50"/>
        <v>0</v>
      </c>
      <c r="CB203" s="29">
        <f t="shared" si="57"/>
        <v>0</v>
      </c>
      <c r="CC203" s="59">
        <f t="shared" si="58"/>
        <v>0</v>
      </c>
      <c r="CD203" s="60">
        <f t="shared" si="59"/>
        <v>0</v>
      </c>
      <c r="CE203" s="29">
        <f t="shared" si="51"/>
        <v>144466</v>
      </c>
      <c r="CF203" s="59">
        <f t="shared" si="52"/>
        <v>239690</v>
      </c>
      <c r="CG203" s="60">
        <f t="shared" si="53"/>
        <v>443244</v>
      </c>
      <c r="CJ203" s="121"/>
    </row>
    <row r="204" spans="1:88" x14ac:dyDescent="0.2">
      <c r="A204" s="146" t="s">
        <v>276</v>
      </c>
      <c r="B204" s="47" t="s">
        <v>780</v>
      </c>
      <c r="C204" s="4" t="s">
        <v>275</v>
      </c>
      <c r="D204" s="5" t="s">
        <v>653</v>
      </c>
      <c r="E204" s="4" t="s">
        <v>737</v>
      </c>
      <c r="F204" s="39" t="s">
        <v>787</v>
      </c>
      <c r="G204" s="36" t="s">
        <v>787</v>
      </c>
      <c r="H204" s="38" t="s">
        <v>787</v>
      </c>
      <c r="I204" s="31">
        <v>0</v>
      </c>
      <c r="J204" s="64">
        <v>0.49</v>
      </c>
      <c r="K204" s="123">
        <v>50960369</v>
      </c>
      <c r="L204" s="124">
        <v>51953103.461038955</v>
      </c>
      <c r="M204" s="125">
        <v>52945838.096798003</v>
      </c>
      <c r="N204" s="147">
        <v>47138341.325000003</v>
      </c>
      <c r="O204" s="133">
        <v>48056620.701461032</v>
      </c>
      <c r="P204" s="148">
        <v>48974900.239538155</v>
      </c>
      <c r="Q204" s="149">
        <v>0</v>
      </c>
      <c r="R204" s="150">
        <v>0</v>
      </c>
      <c r="S204" s="151">
        <v>0</v>
      </c>
      <c r="T204" s="132">
        <v>8818624.9120170008</v>
      </c>
      <c r="U204" s="124">
        <v>8990416.3064069431</v>
      </c>
      <c r="V204" s="134">
        <v>9162207.7007960007</v>
      </c>
      <c r="W204" s="152">
        <v>902200</v>
      </c>
      <c r="X204" s="153" t="s">
        <v>821</v>
      </c>
      <c r="Y204" s="154" t="s">
        <v>821</v>
      </c>
      <c r="Z204" s="147">
        <v>41851185</v>
      </c>
      <c r="AA204" s="124">
        <v>43929946</v>
      </c>
      <c r="AB204" s="125">
        <v>42487163</v>
      </c>
      <c r="AC204" s="147">
        <v>1004315.025</v>
      </c>
      <c r="AD204" s="124">
        <v>1063232.625</v>
      </c>
      <c r="AE204" s="134">
        <v>1120783.8599999999</v>
      </c>
      <c r="AF204" s="147"/>
      <c r="AG204" s="124">
        <v>0</v>
      </c>
      <c r="AH204" s="134">
        <v>32675.895</v>
      </c>
      <c r="AI204" s="147">
        <v>25243.82</v>
      </c>
      <c r="AJ204" s="124">
        <v>29496.04</v>
      </c>
      <c r="AK204" s="148">
        <v>73282.929999999993</v>
      </c>
      <c r="AL204" s="147"/>
      <c r="AM204" s="124">
        <v>-1428.35</v>
      </c>
      <c r="AN204" s="155">
        <v>0</v>
      </c>
      <c r="AO204" s="147">
        <v>0</v>
      </c>
      <c r="AP204" s="124">
        <v>0</v>
      </c>
      <c r="AQ204" s="125">
        <v>0</v>
      </c>
      <c r="AR204" s="147">
        <v>0</v>
      </c>
      <c r="AS204" s="124">
        <v>6126.96</v>
      </c>
      <c r="AT204" s="134">
        <v>58222.78</v>
      </c>
      <c r="AU204" s="147"/>
      <c r="AV204" s="124">
        <v>0</v>
      </c>
      <c r="AW204" s="134">
        <v>209.72</v>
      </c>
      <c r="AX204" s="147"/>
      <c r="AY204" s="124">
        <v>14165.9</v>
      </c>
      <c r="AZ204" s="134">
        <v>90222.720000000001</v>
      </c>
      <c r="BA204" s="147"/>
      <c r="BB204" s="124"/>
      <c r="BC204" s="148">
        <v>6127.45</v>
      </c>
      <c r="BD204" s="147"/>
      <c r="BE204" s="124">
        <v>428971.48</v>
      </c>
      <c r="BF204" s="155">
        <v>634482.38</v>
      </c>
      <c r="BG204" s="147"/>
      <c r="BH204" s="124"/>
      <c r="BI204" s="125">
        <v>18076.59</v>
      </c>
      <c r="BJ204" s="147">
        <v>3225.18</v>
      </c>
      <c r="BK204" s="124">
        <v>1428.35</v>
      </c>
      <c r="BL204" s="134">
        <v>0</v>
      </c>
      <c r="BM204" s="147"/>
      <c r="BN204" s="124">
        <v>-484.12</v>
      </c>
      <c r="BO204" s="155">
        <v>0</v>
      </c>
      <c r="BP204" s="147"/>
      <c r="BQ204" s="124"/>
      <c r="BR204" s="125">
        <v>-29977.71</v>
      </c>
      <c r="BS204" s="156">
        <f t="shared" si="54"/>
        <v>51702593.937017001</v>
      </c>
      <c r="BT204" s="157">
        <f t="shared" si="55"/>
        <v>54461871.191406943</v>
      </c>
      <c r="BU204" s="158">
        <f t="shared" si="56"/>
        <v>53653477.31579601</v>
      </c>
      <c r="BV204" s="159">
        <f t="shared" si="45"/>
        <v>1.0145647480891868</v>
      </c>
      <c r="BW204" s="160">
        <f t="shared" si="46"/>
        <v>1.0482890831006733</v>
      </c>
      <c r="BX204" s="161">
        <f t="shared" si="47"/>
        <v>1.0133653417234472</v>
      </c>
      <c r="BY204" s="29">
        <f t="shared" si="48"/>
        <v>0</v>
      </c>
      <c r="BZ204" s="59">
        <f t="shared" si="49"/>
        <v>0</v>
      </c>
      <c r="CA204" s="60">
        <f t="shared" si="50"/>
        <v>0</v>
      </c>
      <c r="CB204" s="29">
        <f t="shared" si="57"/>
        <v>0</v>
      </c>
      <c r="CC204" s="59">
        <f t="shared" si="58"/>
        <v>0</v>
      </c>
      <c r="CD204" s="60">
        <f t="shared" si="59"/>
        <v>0</v>
      </c>
      <c r="CE204" s="29">
        <f t="shared" si="51"/>
        <v>0</v>
      </c>
      <c r="CF204" s="59">
        <f t="shared" si="52"/>
        <v>0</v>
      </c>
      <c r="CG204" s="60">
        <f t="shared" si="53"/>
        <v>0</v>
      </c>
      <c r="CJ204" s="121"/>
    </row>
    <row r="205" spans="1:88" x14ac:dyDescent="0.2">
      <c r="A205" s="146" t="s">
        <v>278</v>
      </c>
      <c r="B205" s="47" t="s">
        <v>780</v>
      </c>
      <c r="C205" s="4" t="s">
        <v>277</v>
      </c>
      <c r="D205" s="5" t="s">
        <v>653</v>
      </c>
      <c r="E205" s="4" t="s">
        <v>715</v>
      </c>
      <c r="F205" s="5"/>
      <c r="G205" s="8" t="s">
        <v>802</v>
      </c>
      <c r="H205" s="40"/>
      <c r="I205" s="31">
        <v>0</v>
      </c>
      <c r="J205" s="64">
        <v>0.49</v>
      </c>
      <c r="K205" s="123">
        <v>15157353</v>
      </c>
      <c r="L205" s="124">
        <v>15452626.110389611</v>
      </c>
      <c r="M205" s="125">
        <v>15747898.892258</v>
      </c>
      <c r="N205" s="147">
        <v>14020551.525</v>
      </c>
      <c r="O205" s="133">
        <v>14293679.15211039</v>
      </c>
      <c r="P205" s="148">
        <v>14566806.475338651</v>
      </c>
      <c r="Q205" s="149">
        <v>0.47985377888673653</v>
      </c>
      <c r="R205" s="150">
        <v>0.47985377888673653</v>
      </c>
      <c r="S205" s="151">
        <v>0.47985377888673653</v>
      </c>
      <c r="T205" s="132">
        <v>-13983208.605078999</v>
      </c>
      <c r="U205" s="124">
        <v>-14255608.772710409</v>
      </c>
      <c r="V205" s="134">
        <v>-14528008.940342</v>
      </c>
      <c r="W205" s="152">
        <v>2216511</v>
      </c>
      <c r="X205" s="153" t="s">
        <v>817</v>
      </c>
      <c r="Y205" s="154" t="s">
        <v>821</v>
      </c>
      <c r="Z205" s="147">
        <v>27814731</v>
      </c>
      <c r="AA205" s="124">
        <v>29280588</v>
      </c>
      <c r="AB205" s="125">
        <v>29290069</v>
      </c>
      <c r="AC205" s="147">
        <v>699675.36589999998</v>
      </c>
      <c r="AD205" s="124">
        <v>730864.15500000003</v>
      </c>
      <c r="AE205" s="134">
        <v>766527.33499999996</v>
      </c>
      <c r="AF205" s="147"/>
      <c r="AG205" s="124">
        <v>0</v>
      </c>
      <c r="AH205" s="134">
        <v>20931.82</v>
      </c>
      <c r="AI205" s="147">
        <v>0</v>
      </c>
      <c r="AJ205" s="124">
        <v>0</v>
      </c>
      <c r="AK205" s="148">
        <v>0</v>
      </c>
      <c r="AL205" s="147"/>
      <c r="AM205" s="124">
        <v>0</v>
      </c>
      <c r="AN205" s="155">
        <v>0</v>
      </c>
      <c r="AO205" s="147">
        <v>0</v>
      </c>
      <c r="AP205" s="124">
        <v>0</v>
      </c>
      <c r="AQ205" s="125">
        <v>0</v>
      </c>
      <c r="AR205" s="147">
        <v>0</v>
      </c>
      <c r="AS205" s="124">
        <v>0</v>
      </c>
      <c r="AT205" s="134">
        <v>0</v>
      </c>
      <c r="AU205" s="147"/>
      <c r="AV205" s="124">
        <v>0</v>
      </c>
      <c r="AW205" s="134">
        <v>0</v>
      </c>
      <c r="AX205" s="147"/>
      <c r="AY205" s="124">
        <v>6688.99</v>
      </c>
      <c r="AZ205" s="134">
        <v>10681.51</v>
      </c>
      <c r="BA205" s="147"/>
      <c r="BB205" s="124"/>
      <c r="BC205" s="148">
        <v>3326.61</v>
      </c>
      <c r="BD205" s="147"/>
      <c r="BE205" s="124">
        <v>341401.13</v>
      </c>
      <c r="BF205" s="155">
        <v>449700.44</v>
      </c>
      <c r="BG205" s="147"/>
      <c r="BH205" s="124"/>
      <c r="BI205" s="125">
        <v>3170.2999999999997</v>
      </c>
      <c r="BJ205" s="147">
        <v>0</v>
      </c>
      <c r="BK205" s="124">
        <v>4883.34</v>
      </c>
      <c r="BL205" s="134">
        <v>0</v>
      </c>
      <c r="BM205" s="147"/>
      <c r="BN205" s="124">
        <v>28348.46</v>
      </c>
      <c r="BO205" s="155">
        <v>0</v>
      </c>
      <c r="BP205" s="147"/>
      <c r="BQ205" s="124"/>
      <c r="BR205" s="125">
        <v>6329.33</v>
      </c>
      <c r="BS205" s="156">
        <f t="shared" si="54"/>
        <v>15400070.072820999</v>
      </c>
      <c r="BT205" s="157">
        <f t="shared" si="55"/>
        <v>15919947.224289589</v>
      </c>
      <c r="BU205" s="158">
        <f t="shared" si="56"/>
        <v>15805509.326658001</v>
      </c>
      <c r="BV205" s="159">
        <f t="shared" si="45"/>
        <v>1.0160131569688322</v>
      </c>
      <c r="BW205" s="160">
        <f t="shared" si="46"/>
        <v>1.0302421808799072</v>
      </c>
      <c r="BX205" s="161">
        <f t="shared" si="47"/>
        <v>1.0036582933884801</v>
      </c>
      <c r="BY205" s="29">
        <f t="shared" si="48"/>
        <v>0</v>
      </c>
      <c r="BZ205" s="59">
        <f t="shared" si="49"/>
        <v>0</v>
      </c>
      <c r="CA205" s="60">
        <f t="shared" si="50"/>
        <v>0</v>
      </c>
      <c r="CB205" s="29">
        <f t="shared" si="57"/>
        <v>0</v>
      </c>
      <c r="CC205" s="59">
        <f t="shared" si="58"/>
        <v>0</v>
      </c>
      <c r="CD205" s="60">
        <f t="shared" si="59"/>
        <v>0</v>
      </c>
      <c r="CE205" s="29">
        <f t="shared" si="51"/>
        <v>116469</v>
      </c>
      <c r="CF205" s="59">
        <f t="shared" si="52"/>
        <v>224246</v>
      </c>
      <c r="CG205" s="60">
        <f t="shared" si="53"/>
        <v>27645</v>
      </c>
      <c r="CJ205" s="121"/>
    </row>
    <row r="206" spans="1:88" x14ac:dyDescent="0.2">
      <c r="A206" s="146" t="s">
        <v>280</v>
      </c>
      <c r="B206" s="47" t="s">
        <v>780</v>
      </c>
      <c r="C206" s="4" t="s">
        <v>279</v>
      </c>
      <c r="D206" s="5" t="s">
        <v>653</v>
      </c>
      <c r="E206" s="4" t="s">
        <v>706</v>
      </c>
      <c r="F206" s="5"/>
      <c r="G206" s="8" t="s">
        <v>802</v>
      </c>
      <c r="H206" s="40"/>
      <c r="I206" s="31">
        <v>0</v>
      </c>
      <c r="J206" s="64">
        <v>0.49</v>
      </c>
      <c r="K206" s="123">
        <v>42387146</v>
      </c>
      <c r="L206" s="124">
        <v>43212869.623376623</v>
      </c>
      <c r="M206" s="125">
        <v>44038592.819917999</v>
      </c>
      <c r="N206" s="147">
        <v>39208110.050000004</v>
      </c>
      <c r="O206" s="133">
        <v>39971904.401623376</v>
      </c>
      <c r="P206" s="148">
        <v>40735698.358424149</v>
      </c>
      <c r="Q206" s="149">
        <v>0</v>
      </c>
      <c r="R206" s="150">
        <v>0</v>
      </c>
      <c r="S206" s="151">
        <v>0</v>
      </c>
      <c r="T206" s="132">
        <v>4298318.9030890046</v>
      </c>
      <c r="U206" s="124">
        <v>4382052.3882141151</v>
      </c>
      <c r="V206" s="134">
        <v>4465785.8733400004</v>
      </c>
      <c r="W206" s="152">
        <v>11182658</v>
      </c>
      <c r="X206" s="153" t="s">
        <v>821</v>
      </c>
      <c r="Y206" s="154" t="s">
        <v>821</v>
      </c>
      <c r="Z206" s="147">
        <v>31119611</v>
      </c>
      <c r="AA206" s="124">
        <v>37553316</v>
      </c>
      <c r="AB206" s="125">
        <v>40873357</v>
      </c>
      <c r="AC206" s="147">
        <v>807245.11</v>
      </c>
      <c r="AD206" s="124">
        <v>859119.20499999996</v>
      </c>
      <c r="AE206" s="134">
        <v>898350.32</v>
      </c>
      <c r="AF206" s="147"/>
      <c r="AG206" s="124">
        <v>15777.754999999999</v>
      </c>
      <c r="AH206" s="134">
        <v>24409.595000000001</v>
      </c>
      <c r="AI206" s="147">
        <v>0</v>
      </c>
      <c r="AJ206" s="124">
        <v>0</v>
      </c>
      <c r="AK206" s="148">
        <v>185.22</v>
      </c>
      <c r="AL206" s="147"/>
      <c r="AM206" s="124">
        <v>0</v>
      </c>
      <c r="AN206" s="155">
        <v>0</v>
      </c>
      <c r="AO206" s="147">
        <v>0</v>
      </c>
      <c r="AP206" s="124">
        <v>0</v>
      </c>
      <c r="AQ206" s="125">
        <v>0</v>
      </c>
      <c r="AR206" s="147">
        <v>0</v>
      </c>
      <c r="AS206" s="124">
        <v>0</v>
      </c>
      <c r="AT206" s="134">
        <v>0</v>
      </c>
      <c r="AU206" s="147"/>
      <c r="AV206" s="124">
        <v>0</v>
      </c>
      <c r="AW206" s="134">
        <v>0</v>
      </c>
      <c r="AX206" s="147"/>
      <c r="AY206" s="124">
        <v>6105.89</v>
      </c>
      <c r="AZ206" s="134">
        <v>25729.41</v>
      </c>
      <c r="BA206" s="147"/>
      <c r="BB206" s="124"/>
      <c r="BC206" s="148">
        <v>0</v>
      </c>
      <c r="BD206" s="147"/>
      <c r="BE206" s="124">
        <v>387747.29</v>
      </c>
      <c r="BF206" s="155">
        <v>548252.17999999993</v>
      </c>
      <c r="BG206" s="147"/>
      <c r="BH206" s="124"/>
      <c r="BI206" s="125">
        <v>20243.86</v>
      </c>
      <c r="BJ206" s="147">
        <v>0</v>
      </c>
      <c r="BK206" s="124">
        <v>0</v>
      </c>
      <c r="BL206" s="134">
        <v>0</v>
      </c>
      <c r="BM206" s="147"/>
      <c r="BN206" s="124">
        <v>0</v>
      </c>
      <c r="BO206" s="155">
        <v>0</v>
      </c>
      <c r="BP206" s="147"/>
      <c r="BQ206" s="124"/>
      <c r="BR206" s="125">
        <v>1949.71</v>
      </c>
      <c r="BS206" s="156">
        <f t="shared" si="54"/>
        <v>36225175.013089001</v>
      </c>
      <c r="BT206" s="157">
        <f t="shared" si="55"/>
        <v>43204118.528214112</v>
      </c>
      <c r="BU206" s="158">
        <f t="shared" si="56"/>
        <v>46858263.168339998</v>
      </c>
      <c r="BV206" s="159">
        <f t="shared" si="45"/>
        <v>0.85462642408358891</v>
      </c>
      <c r="BW206" s="160">
        <f t="shared" si="46"/>
        <v>0.99979748868245077</v>
      </c>
      <c r="BX206" s="161">
        <f t="shared" si="47"/>
        <v>1.0640272580904697</v>
      </c>
      <c r="BY206" s="29">
        <f t="shared" si="48"/>
        <v>2982935.0369110033</v>
      </c>
      <c r="BZ206" s="59">
        <f t="shared" si="49"/>
        <v>0</v>
      </c>
      <c r="CA206" s="60">
        <f t="shared" si="50"/>
        <v>0</v>
      </c>
      <c r="CB206" s="29">
        <f t="shared" si="57"/>
        <v>2982935</v>
      </c>
      <c r="CC206" s="59">
        <f t="shared" si="58"/>
        <v>0</v>
      </c>
      <c r="CD206" s="60">
        <f t="shared" si="59"/>
        <v>0</v>
      </c>
      <c r="CE206" s="29">
        <f t="shared" si="51"/>
        <v>0</v>
      </c>
      <c r="CF206" s="59">
        <f t="shared" si="52"/>
        <v>0</v>
      </c>
      <c r="CG206" s="60">
        <f t="shared" si="53"/>
        <v>0</v>
      </c>
      <c r="CJ206" s="121"/>
    </row>
    <row r="207" spans="1:88" x14ac:dyDescent="0.2">
      <c r="A207" s="146" t="s">
        <v>282</v>
      </c>
      <c r="B207" s="47" t="s">
        <v>777</v>
      </c>
      <c r="C207" s="4" t="s">
        <v>281</v>
      </c>
      <c r="D207" s="5" t="s">
        <v>723</v>
      </c>
      <c r="E207" s="4" t="s">
        <v>712</v>
      </c>
      <c r="F207" s="5"/>
      <c r="G207" s="8" t="s">
        <v>802</v>
      </c>
      <c r="H207" s="40"/>
      <c r="I207" s="31">
        <v>0</v>
      </c>
      <c r="J207" s="64">
        <v>0.4</v>
      </c>
      <c r="K207" s="123">
        <v>4856765</v>
      </c>
      <c r="L207" s="124">
        <v>4951377.3051948054</v>
      </c>
      <c r="M207" s="125">
        <v>5045989.5077240001</v>
      </c>
      <c r="N207" s="147">
        <v>4492507.625</v>
      </c>
      <c r="O207" s="133">
        <v>4580024.0073051956</v>
      </c>
      <c r="P207" s="148">
        <v>4667540.2946447004</v>
      </c>
      <c r="Q207" s="149">
        <v>0.5</v>
      </c>
      <c r="R207" s="150">
        <v>0.5</v>
      </c>
      <c r="S207" s="151">
        <v>0.5</v>
      </c>
      <c r="T207" s="132">
        <v>-20930655.406296</v>
      </c>
      <c r="U207" s="124">
        <v>-21338395.446678389</v>
      </c>
      <c r="V207" s="134">
        <v>-21746135.487061001</v>
      </c>
      <c r="W207" s="152">
        <v>3619184.12</v>
      </c>
      <c r="X207" s="153" t="s">
        <v>821</v>
      </c>
      <c r="Y207" s="154" t="s">
        <v>821</v>
      </c>
      <c r="Z207" s="147">
        <v>23717523</v>
      </c>
      <c r="AA207" s="124">
        <v>24848450</v>
      </c>
      <c r="AB207" s="125">
        <v>26200291</v>
      </c>
      <c r="AC207" s="147">
        <v>624178.446</v>
      </c>
      <c r="AD207" s="124">
        <v>674427.60000000009</v>
      </c>
      <c r="AE207" s="134">
        <v>698679.8</v>
      </c>
      <c r="AF207" s="147"/>
      <c r="AG207" s="124">
        <v>11396.400000000001</v>
      </c>
      <c r="AH207" s="134">
        <v>3927.8</v>
      </c>
      <c r="AI207" s="147">
        <v>0</v>
      </c>
      <c r="AJ207" s="124">
        <v>0</v>
      </c>
      <c r="AK207" s="148">
        <v>0</v>
      </c>
      <c r="AL207" s="147"/>
      <c r="AM207" s="124">
        <v>0</v>
      </c>
      <c r="AN207" s="155">
        <v>0</v>
      </c>
      <c r="AO207" s="147">
        <v>0</v>
      </c>
      <c r="AP207" s="124">
        <v>0</v>
      </c>
      <c r="AQ207" s="125">
        <v>0</v>
      </c>
      <c r="AR207" s="147">
        <v>0</v>
      </c>
      <c r="AS207" s="124">
        <v>0</v>
      </c>
      <c r="AT207" s="134">
        <v>1081.2</v>
      </c>
      <c r="AU207" s="147"/>
      <c r="AV207" s="124">
        <v>0</v>
      </c>
      <c r="AW207" s="134">
        <v>0</v>
      </c>
      <c r="AX207" s="147"/>
      <c r="AY207" s="124">
        <v>67499.199999999997</v>
      </c>
      <c r="AZ207" s="134">
        <v>112626.40000000001</v>
      </c>
      <c r="BA207" s="147"/>
      <c r="BB207" s="124"/>
      <c r="BC207" s="148">
        <v>890.40000000000009</v>
      </c>
      <c r="BD207" s="147"/>
      <c r="BE207" s="124">
        <v>281358.40000000002</v>
      </c>
      <c r="BF207" s="155">
        <v>430450.80000000005</v>
      </c>
      <c r="BG207" s="147"/>
      <c r="BH207" s="124"/>
      <c r="BI207" s="125">
        <v>17249.2</v>
      </c>
      <c r="BJ207" s="147">
        <v>0</v>
      </c>
      <c r="BK207" s="124">
        <v>0</v>
      </c>
      <c r="BL207" s="134">
        <v>892.80000000000007</v>
      </c>
      <c r="BM207" s="147"/>
      <c r="BN207" s="124">
        <v>0</v>
      </c>
      <c r="BO207" s="155">
        <v>0</v>
      </c>
      <c r="BP207" s="147"/>
      <c r="BQ207" s="124"/>
      <c r="BR207" s="125">
        <v>6893.2000000000007</v>
      </c>
      <c r="BS207" s="156">
        <f t="shared" si="54"/>
        <v>3411046.0397039987</v>
      </c>
      <c r="BT207" s="157">
        <f t="shared" si="55"/>
        <v>4544736.1533216089</v>
      </c>
      <c r="BU207" s="158">
        <f t="shared" si="56"/>
        <v>5726847.1129389964</v>
      </c>
      <c r="BV207" s="159">
        <f t="shared" si="45"/>
        <v>0.70232882169592281</v>
      </c>
      <c r="BW207" s="160">
        <f t="shared" si="46"/>
        <v>0.9178731236162182</v>
      </c>
      <c r="BX207" s="161">
        <f t="shared" si="47"/>
        <v>1.1349304441027461</v>
      </c>
      <c r="BY207" s="29">
        <f t="shared" si="48"/>
        <v>1081461.5852960013</v>
      </c>
      <c r="BZ207" s="59">
        <f t="shared" si="49"/>
        <v>35287.853983586654</v>
      </c>
      <c r="CA207" s="60">
        <f t="shared" si="50"/>
        <v>0</v>
      </c>
      <c r="CB207" s="29">
        <f t="shared" si="57"/>
        <v>1081462</v>
      </c>
      <c r="CC207" s="59">
        <f t="shared" si="58"/>
        <v>35288</v>
      </c>
      <c r="CD207" s="60">
        <f t="shared" si="59"/>
        <v>0</v>
      </c>
      <c r="CE207" s="29">
        <f t="shared" si="51"/>
        <v>0</v>
      </c>
      <c r="CF207" s="59">
        <f t="shared" si="52"/>
        <v>0</v>
      </c>
      <c r="CG207" s="60">
        <f t="shared" si="53"/>
        <v>340429</v>
      </c>
      <c r="CJ207" s="121"/>
    </row>
    <row r="208" spans="1:88" x14ac:dyDescent="0.2">
      <c r="A208" s="146" t="s">
        <v>284</v>
      </c>
      <c r="B208" s="47" t="s">
        <v>777</v>
      </c>
      <c r="C208" s="4" t="s">
        <v>283</v>
      </c>
      <c r="D208" s="5" t="s">
        <v>731</v>
      </c>
      <c r="E208" s="4" t="s">
        <v>715</v>
      </c>
      <c r="F208" s="5"/>
      <c r="G208" s="8" t="s">
        <v>802</v>
      </c>
      <c r="H208" s="40"/>
      <c r="I208" s="31">
        <v>0</v>
      </c>
      <c r="J208" s="64">
        <v>0.4</v>
      </c>
      <c r="K208" s="123">
        <v>1009625</v>
      </c>
      <c r="L208" s="124">
        <v>1029293.0194805195</v>
      </c>
      <c r="M208" s="125">
        <v>1048960.98025</v>
      </c>
      <c r="N208" s="147">
        <v>933903.125</v>
      </c>
      <c r="O208" s="133">
        <v>952096.04301948054</v>
      </c>
      <c r="P208" s="148">
        <v>970288.90673125011</v>
      </c>
      <c r="Q208" s="149">
        <v>0.5</v>
      </c>
      <c r="R208" s="150">
        <v>0.5</v>
      </c>
      <c r="S208" s="151">
        <v>0.5</v>
      </c>
      <c r="T208" s="132">
        <v>-5779519.3389480012</v>
      </c>
      <c r="U208" s="124">
        <v>-5892107.3780184155</v>
      </c>
      <c r="V208" s="134">
        <v>-6004695.4170890003</v>
      </c>
      <c r="W208" s="152">
        <v>373218</v>
      </c>
      <c r="X208" s="153" t="s">
        <v>821</v>
      </c>
      <c r="Y208" s="154" t="s">
        <v>821</v>
      </c>
      <c r="Z208" s="147">
        <v>6910922</v>
      </c>
      <c r="AA208" s="124">
        <v>4988260</v>
      </c>
      <c r="AB208" s="125">
        <v>5227379</v>
      </c>
      <c r="AC208" s="147">
        <v>318106.80200000003</v>
      </c>
      <c r="AD208" s="124">
        <v>348848.80000000005</v>
      </c>
      <c r="AE208" s="134">
        <v>372770</v>
      </c>
      <c r="AF208" s="147"/>
      <c r="AG208" s="124">
        <v>13116.800000000001</v>
      </c>
      <c r="AH208" s="134">
        <v>14396.2</v>
      </c>
      <c r="AI208" s="147">
        <v>0</v>
      </c>
      <c r="AJ208" s="124">
        <v>0</v>
      </c>
      <c r="AK208" s="148">
        <v>0</v>
      </c>
      <c r="AL208" s="147"/>
      <c r="AM208" s="124">
        <v>0</v>
      </c>
      <c r="AN208" s="155">
        <v>0</v>
      </c>
      <c r="AO208" s="147">
        <v>0</v>
      </c>
      <c r="AP208" s="124">
        <v>0</v>
      </c>
      <c r="AQ208" s="125">
        <v>0</v>
      </c>
      <c r="AR208" s="147">
        <v>0</v>
      </c>
      <c r="AS208" s="124">
        <v>0</v>
      </c>
      <c r="AT208" s="134">
        <v>0</v>
      </c>
      <c r="AU208" s="147"/>
      <c r="AV208" s="124">
        <v>0</v>
      </c>
      <c r="AW208" s="134">
        <v>296</v>
      </c>
      <c r="AX208" s="147"/>
      <c r="AY208" s="124">
        <v>0</v>
      </c>
      <c r="AZ208" s="134">
        <v>1176</v>
      </c>
      <c r="BA208" s="147"/>
      <c r="BB208" s="124"/>
      <c r="BC208" s="148">
        <v>107.60000000000001</v>
      </c>
      <c r="BD208" s="147"/>
      <c r="BE208" s="124">
        <v>96468.800000000003</v>
      </c>
      <c r="BF208" s="155">
        <v>130386.40000000001</v>
      </c>
      <c r="BG208" s="147"/>
      <c r="BH208" s="124"/>
      <c r="BI208" s="125">
        <v>497.20000000000005</v>
      </c>
      <c r="BJ208" s="147">
        <v>0</v>
      </c>
      <c r="BK208" s="124">
        <v>2344</v>
      </c>
      <c r="BL208" s="134">
        <v>0</v>
      </c>
      <c r="BM208" s="147"/>
      <c r="BN208" s="124">
        <v>3533.6000000000004</v>
      </c>
      <c r="BO208" s="155">
        <v>0</v>
      </c>
      <c r="BP208" s="147"/>
      <c r="BQ208" s="124"/>
      <c r="BR208" s="125">
        <v>1249.6000000000001</v>
      </c>
      <c r="BS208" s="156">
        <f t="shared" si="54"/>
        <v>1449509.463051999</v>
      </c>
      <c r="BT208" s="157">
        <f t="shared" si="55"/>
        <v>-439535.37801841646</v>
      </c>
      <c r="BU208" s="158">
        <f t="shared" si="56"/>
        <v>-256437.41708900034</v>
      </c>
      <c r="BV208" s="159">
        <f t="shared" si="45"/>
        <v>1.435690937775906</v>
      </c>
      <c r="BW208" s="160">
        <f t="shared" si="46"/>
        <v>-0.42702648293510087</v>
      </c>
      <c r="BX208" s="161">
        <f t="shared" si="47"/>
        <v>-0.24446802304112716</v>
      </c>
      <c r="BY208" s="29">
        <f t="shared" si="48"/>
        <v>0</v>
      </c>
      <c r="BZ208" s="59">
        <f t="shared" si="49"/>
        <v>1391631.421037897</v>
      </c>
      <c r="CA208" s="60">
        <f t="shared" si="50"/>
        <v>1226726.3238202506</v>
      </c>
      <c r="CB208" s="29">
        <f t="shared" si="57"/>
        <v>0</v>
      </c>
      <c r="CC208" s="59">
        <f t="shared" si="58"/>
        <v>1391631</v>
      </c>
      <c r="CD208" s="60">
        <f t="shared" si="59"/>
        <v>1226726</v>
      </c>
      <c r="CE208" s="29">
        <f t="shared" si="51"/>
        <v>219942</v>
      </c>
      <c r="CF208" s="59">
        <f t="shared" si="52"/>
        <v>0</v>
      </c>
      <c r="CG208" s="60">
        <f t="shared" si="53"/>
        <v>0</v>
      </c>
      <c r="CJ208" s="121"/>
    </row>
    <row r="209" spans="1:88" x14ac:dyDescent="0.2">
      <c r="A209" s="146" t="s">
        <v>286</v>
      </c>
      <c r="B209" s="47" t="s">
        <v>780</v>
      </c>
      <c r="C209" s="4" t="s">
        <v>285</v>
      </c>
      <c r="D209" s="5" t="s">
        <v>653</v>
      </c>
      <c r="E209" s="4" t="s">
        <v>716</v>
      </c>
      <c r="F209" s="5"/>
      <c r="G209" s="8" t="s">
        <v>802</v>
      </c>
      <c r="H209" s="40"/>
      <c r="I209" s="31">
        <v>0</v>
      </c>
      <c r="J209" s="64">
        <v>0.49</v>
      </c>
      <c r="K209" s="123">
        <v>26814651</v>
      </c>
      <c r="L209" s="124">
        <v>27337014.33116883</v>
      </c>
      <c r="M209" s="125">
        <v>27859377.189523999</v>
      </c>
      <c r="N209" s="147">
        <v>24803552.175000001</v>
      </c>
      <c r="O209" s="133">
        <v>25286738.256331168</v>
      </c>
      <c r="P209" s="148">
        <v>25769923.900309701</v>
      </c>
      <c r="Q209" s="149">
        <v>0.44328328461562783</v>
      </c>
      <c r="R209" s="150">
        <v>0.44328328461562783</v>
      </c>
      <c r="S209" s="151">
        <v>0.44328328461562783</v>
      </c>
      <c r="T209" s="132">
        <v>-21351050.260624997</v>
      </c>
      <c r="U209" s="124">
        <v>-21766979.811156653</v>
      </c>
      <c r="V209" s="134">
        <v>-22182909.361687999</v>
      </c>
      <c r="W209" s="152">
        <v>12000000</v>
      </c>
      <c r="X209" s="153" t="s">
        <v>817</v>
      </c>
      <c r="Y209" s="154" t="s">
        <v>821</v>
      </c>
      <c r="Z209" s="147">
        <v>43744104</v>
      </c>
      <c r="AA209" s="124">
        <v>51408859</v>
      </c>
      <c r="AB209" s="125">
        <v>51466822</v>
      </c>
      <c r="AC209" s="147">
        <v>398258.52499999997</v>
      </c>
      <c r="AD209" s="124">
        <v>438484.83</v>
      </c>
      <c r="AE209" s="134">
        <v>475429.60499999998</v>
      </c>
      <c r="AF209" s="147"/>
      <c r="AG209" s="124">
        <v>20357.785</v>
      </c>
      <c r="AH209" s="134">
        <v>38386.845000000001</v>
      </c>
      <c r="AI209" s="147">
        <v>0</v>
      </c>
      <c r="AJ209" s="124">
        <v>0</v>
      </c>
      <c r="AK209" s="148">
        <v>0</v>
      </c>
      <c r="AL209" s="147"/>
      <c r="AM209" s="124">
        <v>0</v>
      </c>
      <c r="AN209" s="155">
        <v>0</v>
      </c>
      <c r="AO209" s="147">
        <v>0</v>
      </c>
      <c r="AP209" s="124">
        <v>0</v>
      </c>
      <c r="AQ209" s="125">
        <v>0</v>
      </c>
      <c r="AR209" s="147">
        <v>0</v>
      </c>
      <c r="AS209" s="124">
        <v>0</v>
      </c>
      <c r="AT209" s="134">
        <v>0</v>
      </c>
      <c r="AU209" s="147"/>
      <c r="AV209" s="124">
        <v>0</v>
      </c>
      <c r="AW209" s="134">
        <v>0</v>
      </c>
      <c r="AX209" s="147"/>
      <c r="AY209" s="124">
        <v>4910.29</v>
      </c>
      <c r="AZ209" s="134">
        <v>45897.81</v>
      </c>
      <c r="BA209" s="147"/>
      <c r="BB209" s="124"/>
      <c r="BC209" s="148">
        <v>6429.29</v>
      </c>
      <c r="BD209" s="147"/>
      <c r="BE209" s="124">
        <v>183965.6</v>
      </c>
      <c r="BF209" s="155">
        <v>283610.52999999997</v>
      </c>
      <c r="BG209" s="147"/>
      <c r="BH209" s="124"/>
      <c r="BI209" s="125">
        <v>25657.38</v>
      </c>
      <c r="BJ209" s="147">
        <v>95527.95</v>
      </c>
      <c r="BK209" s="124">
        <v>66457.72</v>
      </c>
      <c r="BL209" s="134">
        <v>0</v>
      </c>
      <c r="BM209" s="147"/>
      <c r="BN209" s="124">
        <v>15587.88</v>
      </c>
      <c r="BO209" s="155">
        <v>-931</v>
      </c>
      <c r="BP209" s="147"/>
      <c r="BQ209" s="124"/>
      <c r="BR209" s="125">
        <v>16496.829999999998</v>
      </c>
      <c r="BS209" s="156">
        <f t="shared" si="54"/>
        <v>27590840.214375004</v>
      </c>
      <c r="BT209" s="157">
        <f t="shared" si="55"/>
        <v>29195643.293843344</v>
      </c>
      <c r="BU209" s="158">
        <f t="shared" si="56"/>
        <v>28998889.928312</v>
      </c>
      <c r="BV209" s="159">
        <f t="shared" si="45"/>
        <v>1.0289464596938072</v>
      </c>
      <c r="BW209" s="160">
        <f t="shared" si="46"/>
        <v>1.0679894644001178</v>
      </c>
      <c r="BX209" s="161">
        <f t="shared" si="47"/>
        <v>1.0409023048518289</v>
      </c>
      <c r="BY209" s="29">
        <f t="shared" si="48"/>
        <v>0</v>
      </c>
      <c r="BZ209" s="59">
        <f t="shared" si="49"/>
        <v>0</v>
      </c>
      <c r="CA209" s="60">
        <f t="shared" si="50"/>
        <v>0</v>
      </c>
      <c r="CB209" s="29">
        <f t="shared" si="57"/>
        <v>0</v>
      </c>
      <c r="CC209" s="59">
        <f t="shared" si="58"/>
        <v>0</v>
      </c>
      <c r="CD209" s="60">
        <f t="shared" si="59"/>
        <v>0</v>
      </c>
      <c r="CE209" s="29">
        <f t="shared" si="51"/>
        <v>344072</v>
      </c>
      <c r="CF209" s="59">
        <f t="shared" si="52"/>
        <v>823899</v>
      </c>
      <c r="CG209" s="60">
        <f t="shared" si="53"/>
        <v>505127</v>
      </c>
      <c r="CJ209" s="121"/>
    </row>
    <row r="210" spans="1:88" x14ac:dyDescent="0.2">
      <c r="A210" s="146" t="s">
        <v>288</v>
      </c>
      <c r="B210" s="47" t="s">
        <v>778</v>
      </c>
      <c r="C210" s="4" t="s">
        <v>287</v>
      </c>
      <c r="D210" s="5" t="s">
        <v>701</v>
      </c>
      <c r="E210" s="4" t="s">
        <v>653</v>
      </c>
      <c r="F210" s="5"/>
      <c r="G210" s="8" t="s">
        <v>802</v>
      </c>
      <c r="H210" s="40"/>
      <c r="I210" s="31">
        <v>0</v>
      </c>
      <c r="J210" s="64">
        <v>0.3</v>
      </c>
      <c r="K210" s="123">
        <v>46684337</v>
      </c>
      <c r="L210" s="124">
        <v>47593772.136363633</v>
      </c>
      <c r="M210" s="125">
        <v>48503207.770818003</v>
      </c>
      <c r="N210" s="147">
        <v>43183011.725000001</v>
      </c>
      <c r="O210" s="133">
        <v>44024239.226136364</v>
      </c>
      <c r="P210" s="148">
        <v>44865467.188006654</v>
      </c>
      <c r="Q210" s="149">
        <v>0</v>
      </c>
      <c r="R210" s="150">
        <v>0</v>
      </c>
      <c r="S210" s="151">
        <v>0</v>
      </c>
      <c r="T210" s="132">
        <v>30261244.056996997</v>
      </c>
      <c r="U210" s="124">
        <v>30850748.811354078</v>
      </c>
      <c r="V210" s="134">
        <v>31440253.565710999</v>
      </c>
      <c r="W210" s="152">
        <v>0</v>
      </c>
      <c r="X210" s="153" t="s">
        <v>821</v>
      </c>
      <c r="Y210" s="154" t="s">
        <v>821</v>
      </c>
      <c r="Z210" s="147">
        <v>15268902</v>
      </c>
      <c r="AA210" s="124">
        <v>15115656</v>
      </c>
      <c r="AB210" s="125">
        <v>15460272</v>
      </c>
      <c r="AC210" s="147">
        <v>516241.05</v>
      </c>
      <c r="AD210" s="124">
        <v>564682.19999999995</v>
      </c>
      <c r="AE210" s="134">
        <v>595369.04999999993</v>
      </c>
      <c r="AF210" s="147"/>
      <c r="AG210" s="124">
        <v>27120.149999999998</v>
      </c>
      <c r="AH210" s="134">
        <v>19658.25</v>
      </c>
      <c r="AI210" s="147">
        <v>0</v>
      </c>
      <c r="AJ210" s="124">
        <v>0</v>
      </c>
      <c r="AK210" s="148">
        <v>0</v>
      </c>
      <c r="AL210" s="147"/>
      <c r="AM210" s="124">
        <v>0</v>
      </c>
      <c r="AN210" s="155">
        <v>0</v>
      </c>
      <c r="AO210" s="147">
        <v>0</v>
      </c>
      <c r="AP210" s="124">
        <v>0</v>
      </c>
      <c r="AQ210" s="125">
        <v>0</v>
      </c>
      <c r="AR210" s="147">
        <v>0</v>
      </c>
      <c r="AS210" s="124">
        <v>1788</v>
      </c>
      <c r="AT210" s="134">
        <v>2688.6</v>
      </c>
      <c r="AU210" s="147"/>
      <c r="AV210" s="124">
        <v>0</v>
      </c>
      <c r="AW210" s="134">
        <v>199.79999999999998</v>
      </c>
      <c r="AX210" s="147"/>
      <c r="AY210" s="124">
        <v>962.09999999999991</v>
      </c>
      <c r="AZ210" s="134">
        <v>14361</v>
      </c>
      <c r="BA210" s="147"/>
      <c r="BB210" s="124"/>
      <c r="BC210" s="148">
        <v>2259.9</v>
      </c>
      <c r="BD210" s="147"/>
      <c r="BE210" s="124">
        <v>371607</v>
      </c>
      <c r="BF210" s="155">
        <v>564747.29999999993</v>
      </c>
      <c r="BG210" s="147"/>
      <c r="BH210" s="124"/>
      <c r="BI210" s="125">
        <v>16581.599999999999</v>
      </c>
      <c r="BJ210" s="147">
        <v>0</v>
      </c>
      <c r="BK210" s="124">
        <v>0</v>
      </c>
      <c r="BL210" s="134">
        <v>0</v>
      </c>
      <c r="BM210" s="147"/>
      <c r="BN210" s="124">
        <v>0</v>
      </c>
      <c r="BO210" s="155">
        <v>0</v>
      </c>
      <c r="BP210" s="147"/>
      <c r="BQ210" s="124"/>
      <c r="BR210" s="125">
        <v>7096.8</v>
      </c>
      <c r="BS210" s="156">
        <f t="shared" si="54"/>
        <v>46046387.106996998</v>
      </c>
      <c r="BT210" s="157">
        <f t="shared" si="55"/>
        <v>46932564.261354074</v>
      </c>
      <c r="BU210" s="158">
        <f t="shared" si="56"/>
        <v>48123487.865711004</v>
      </c>
      <c r="BV210" s="159">
        <f t="shared" si="45"/>
        <v>0.98633481947054313</v>
      </c>
      <c r="BW210" s="160">
        <f t="shared" si="46"/>
        <v>0.98610726056520392</v>
      </c>
      <c r="BX210" s="161">
        <f t="shared" si="47"/>
        <v>0.99217124139703894</v>
      </c>
      <c r="BY210" s="29">
        <f t="shared" si="48"/>
        <v>0</v>
      </c>
      <c r="BZ210" s="59">
        <f t="shared" si="49"/>
        <v>0</v>
      </c>
      <c r="CA210" s="60">
        <f t="shared" si="50"/>
        <v>0</v>
      </c>
      <c r="CB210" s="29">
        <f t="shared" si="57"/>
        <v>0</v>
      </c>
      <c r="CC210" s="59">
        <f t="shared" si="58"/>
        <v>0</v>
      </c>
      <c r="CD210" s="60">
        <f t="shared" si="59"/>
        <v>0</v>
      </c>
      <c r="CE210" s="29">
        <f t="shared" si="51"/>
        <v>0</v>
      </c>
      <c r="CF210" s="59">
        <f t="shared" si="52"/>
        <v>0</v>
      </c>
      <c r="CG210" s="60">
        <f t="shared" si="53"/>
        <v>0</v>
      </c>
      <c r="CJ210" s="121"/>
    </row>
    <row r="211" spans="1:88" x14ac:dyDescent="0.2">
      <c r="A211" s="146" t="s">
        <v>290</v>
      </c>
      <c r="B211" s="47" t="s">
        <v>780</v>
      </c>
      <c r="C211" s="4" t="s">
        <v>289</v>
      </c>
      <c r="D211" s="5" t="s">
        <v>653</v>
      </c>
      <c r="E211" s="4" t="s">
        <v>742</v>
      </c>
      <c r="F211" s="5"/>
      <c r="G211" s="8" t="s">
        <v>802</v>
      </c>
      <c r="H211" s="40"/>
      <c r="I211" s="31">
        <v>0</v>
      </c>
      <c r="J211" s="64">
        <v>0.49</v>
      </c>
      <c r="K211" s="123">
        <v>31497707</v>
      </c>
      <c r="L211" s="124">
        <v>32111298.694805194</v>
      </c>
      <c r="M211" s="125">
        <v>32724890.627156001</v>
      </c>
      <c r="N211" s="147">
        <v>29135378.975000001</v>
      </c>
      <c r="O211" s="133">
        <v>29702951.292694807</v>
      </c>
      <c r="P211" s="148">
        <v>30270523.830119301</v>
      </c>
      <c r="Q211" s="149">
        <v>0</v>
      </c>
      <c r="R211" s="150">
        <v>0</v>
      </c>
      <c r="S211" s="151">
        <v>0</v>
      </c>
      <c r="T211" s="132">
        <v>8151704.3358759973</v>
      </c>
      <c r="U211" s="124">
        <v>8310503.7709904648</v>
      </c>
      <c r="V211" s="134">
        <v>8469303.2061049994</v>
      </c>
      <c r="W211" s="152">
        <v>3468479</v>
      </c>
      <c r="X211" s="153" t="s">
        <v>817</v>
      </c>
      <c r="Y211" s="154" t="s">
        <v>821</v>
      </c>
      <c r="Z211" s="147">
        <v>22958376</v>
      </c>
      <c r="AA211" s="124">
        <v>19963363</v>
      </c>
      <c r="AB211" s="125">
        <v>18263934</v>
      </c>
      <c r="AC211" s="147">
        <v>561246.92854999995</v>
      </c>
      <c r="AD211" s="124">
        <v>601198.15</v>
      </c>
      <c r="AE211" s="134">
        <v>639176.09</v>
      </c>
      <c r="AF211" s="147"/>
      <c r="AG211" s="124">
        <v>11140.885</v>
      </c>
      <c r="AH211" s="134">
        <v>17046.61</v>
      </c>
      <c r="AI211" s="147">
        <v>0</v>
      </c>
      <c r="AJ211" s="124">
        <v>0</v>
      </c>
      <c r="AK211" s="148">
        <v>0</v>
      </c>
      <c r="AL211" s="147"/>
      <c r="AM211" s="124">
        <v>0</v>
      </c>
      <c r="AN211" s="155">
        <v>0</v>
      </c>
      <c r="AO211" s="147">
        <v>0</v>
      </c>
      <c r="AP211" s="124">
        <v>0</v>
      </c>
      <c r="AQ211" s="125">
        <v>0</v>
      </c>
      <c r="AR211" s="147">
        <v>0</v>
      </c>
      <c r="AS211" s="124">
        <v>3395.21</v>
      </c>
      <c r="AT211" s="134">
        <v>0</v>
      </c>
      <c r="AU211" s="147"/>
      <c r="AV211" s="124">
        <v>0</v>
      </c>
      <c r="AW211" s="134">
        <v>0</v>
      </c>
      <c r="AX211" s="147"/>
      <c r="AY211" s="124">
        <v>0</v>
      </c>
      <c r="AZ211" s="134">
        <v>651.69999999999993</v>
      </c>
      <c r="BA211" s="147"/>
      <c r="BB211" s="124"/>
      <c r="BC211" s="148">
        <v>291.06</v>
      </c>
      <c r="BD211" s="147"/>
      <c r="BE211" s="124">
        <v>113990.17</v>
      </c>
      <c r="BF211" s="155">
        <v>179939.76</v>
      </c>
      <c r="BG211" s="147"/>
      <c r="BH211" s="124"/>
      <c r="BI211" s="125">
        <v>14252.14</v>
      </c>
      <c r="BJ211" s="147">
        <v>0</v>
      </c>
      <c r="BK211" s="124">
        <v>0</v>
      </c>
      <c r="BL211" s="134">
        <v>0</v>
      </c>
      <c r="BM211" s="147"/>
      <c r="BN211" s="124">
        <v>0</v>
      </c>
      <c r="BO211" s="155">
        <v>0</v>
      </c>
      <c r="BP211" s="147"/>
      <c r="BQ211" s="124"/>
      <c r="BR211" s="125">
        <v>4179.7</v>
      </c>
      <c r="BS211" s="156">
        <f t="shared" si="54"/>
        <v>33030971.032426</v>
      </c>
      <c r="BT211" s="157">
        <f t="shared" si="55"/>
        <v>28663680.243990466</v>
      </c>
      <c r="BU211" s="158">
        <f t="shared" si="56"/>
        <v>27248863.324104995</v>
      </c>
      <c r="BV211" s="159">
        <f t="shared" si="45"/>
        <v>1.0486785921408819</v>
      </c>
      <c r="BW211" s="160">
        <f t="shared" si="46"/>
        <v>0.89263534671761913</v>
      </c>
      <c r="BX211" s="161">
        <f t="shared" si="47"/>
        <v>0.83266476378971144</v>
      </c>
      <c r="BY211" s="29">
        <f t="shared" si="48"/>
        <v>0</v>
      </c>
      <c r="BZ211" s="59">
        <f t="shared" si="49"/>
        <v>1039271.0487043411</v>
      </c>
      <c r="CA211" s="60">
        <f t="shared" si="50"/>
        <v>3021660.5060143061</v>
      </c>
      <c r="CB211" s="29">
        <f t="shared" si="57"/>
        <v>0</v>
      </c>
      <c r="CC211" s="59">
        <f t="shared" si="58"/>
        <v>1039271</v>
      </c>
      <c r="CD211" s="60">
        <f t="shared" si="59"/>
        <v>3021661</v>
      </c>
      <c r="CE211" s="29">
        <f t="shared" si="51"/>
        <v>0</v>
      </c>
      <c r="CF211" s="59">
        <f t="shared" si="52"/>
        <v>0</v>
      </c>
      <c r="CG211" s="60">
        <f t="shared" si="53"/>
        <v>0</v>
      </c>
      <c r="CJ211" s="121"/>
    </row>
    <row r="212" spans="1:88" x14ac:dyDescent="0.2">
      <c r="A212" s="146" t="s">
        <v>292</v>
      </c>
      <c r="B212" s="47" t="s">
        <v>777</v>
      </c>
      <c r="C212" s="4" t="s">
        <v>291</v>
      </c>
      <c r="D212" s="5" t="s">
        <v>720</v>
      </c>
      <c r="E212" s="4" t="s">
        <v>721</v>
      </c>
      <c r="F212" s="39" t="s">
        <v>785</v>
      </c>
      <c r="G212" s="36" t="s">
        <v>785</v>
      </c>
      <c r="H212" s="38" t="s">
        <v>785</v>
      </c>
      <c r="I212" s="31">
        <v>0</v>
      </c>
      <c r="J212" s="64">
        <v>0.4</v>
      </c>
      <c r="K212" s="123">
        <v>1927460</v>
      </c>
      <c r="L212" s="124">
        <v>1965007.9220779219</v>
      </c>
      <c r="M212" s="125">
        <v>2002555.9389550001</v>
      </c>
      <c r="N212" s="147">
        <v>1782900.5</v>
      </c>
      <c r="O212" s="133">
        <v>1817632.3279220778</v>
      </c>
      <c r="P212" s="148">
        <v>1852364.2435333752</v>
      </c>
      <c r="Q212" s="149">
        <v>0.5</v>
      </c>
      <c r="R212" s="150">
        <v>0.5</v>
      </c>
      <c r="S212" s="151">
        <v>0.5</v>
      </c>
      <c r="T212" s="132">
        <v>-11932204.649087001</v>
      </c>
      <c r="U212" s="124">
        <v>-12164650.194199085</v>
      </c>
      <c r="V212" s="134">
        <v>-12397095.739311</v>
      </c>
      <c r="W212" s="152">
        <v>827065</v>
      </c>
      <c r="X212" s="153" t="s">
        <v>817</v>
      </c>
      <c r="Y212" s="154" t="s">
        <v>821</v>
      </c>
      <c r="Z212" s="147">
        <v>12995696</v>
      </c>
      <c r="AA212" s="124">
        <v>13307623</v>
      </c>
      <c r="AB212" s="125">
        <v>14778246</v>
      </c>
      <c r="AC212" s="147">
        <v>248098.57400000002</v>
      </c>
      <c r="AD212" s="124">
        <v>265675.2</v>
      </c>
      <c r="AE212" s="134">
        <v>287661.40000000002</v>
      </c>
      <c r="AF212" s="147"/>
      <c r="AG212" s="124">
        <v>5897.4000000000005</v>
      </c>
      <c r="AH212" s="134">
        <v>12840.6</v>
      </c>
      <c r="AI212" s="147">
        <v>0</v>
      </c>
      <c r="AJ212" s="124">
        <v>0</v>
      </c>
      <c r="AK212" s="148">
        <v>0</v>
      </c>
      <c r="AL212" s="147"/>
      <c r="AM212" s="124">
        <v>0</v>
      </c>
      <c r="AN212" s="155">
        <v>0</v>
      </c>
      <c r="AO212" s="147">
        <v>0</v>
      </c>
      <c r="AP212" s="124">
        <v>0</v>
      </c>
      <c r="AQ212" s="125">
        <v>0</v>
      </c>
      <c r="AR212" s="147">
        <v>0</v>
      </c>
      <c r="AS212" s="124">
        <v>0</v>
      </c>
      <c r="AT212" s="134">
        <v>0</v>
      </c>
      <c r="AU212" s="147"/>
      <c r="AV212" s="124">
        <v>0</v>
      </c>
      <c r="AW212" s="134">
        <v>0</v>
      </c>
      <c r="AX212" s="147"/>
      <c r="AY212" s="124">
        <v>3852.4</v>
      </c>
      <c r="AZ212" s="134">
        <v>9768</v>
      </c>
      <c r="BA212" s="147"/>
      <c r="BB212" s="124"/>
      <c r="BC212" s="148">
        <v>2535.2000000000003</v>
      </c>
      <c r="BD212" s="147"/>
      <c r="BE212" s="124">
        <v>57694.8</v>
      </c>
      <c r="BF212" s="155">
        <v>90024.400000000009</v>
      </c>
      <c r="BG212" s="147"/>
      <c r="BH212" s="124"/>
      <c r="BI212" s="125">
        <v>3725.2000000000003</v>
      </c>
      <c r="BJ212" s="147">
        <v>0</v>
      </c>
      <c r="BK212" s="124">
        <v>0</v>
      </c>
      <c r="BL212" s="134">
        <v>0</v>
      </c>
      <c r="BM212" s="147"/>
      <c r="BN212" s="124">
        <v>0</v>
      </c>
      <c r="BO212" s="155">
        <v>0</v>
      </c>
      <c r="BP212" s="147"/>
      <c r="BQ212" s="124"/>
      <c r="BR212" s="125">
        <v>4522.4000000000005</v>
      </c>
      <c r="BS212" s="156">
        <f t="shared" si="54"/>
        <v>1576250.7249130011</v>
      </c>
      <c r="BT212" s="157">
        <f t="shared" si="55"/>
        <v>1409927.4058009163</v>
      </c>
      <c r="BU212" s="158">
        <f t="shared" si="56"/>
        <v>2726062.2606889997</v>
      </c>
      <c r="BV212" s="159">
        <f t="shared" si="45"/>
        <v>0.81778647801407089</v>
      </c>
      <c r="BW212" s="160">
        <f t="shared" si="46"/>
        <v>0.71751741555828996</v>
      </c>
      <c r="BX212" s="161">
        <f t="shared" si="47"/>
        <v>1.3612914414323671</v>
      </c>
      <c r="BY212" s="29">
        <f t="shared" si="48"/>
        <v>206649.77508699894</v>
      </c>
      <c r="BZ212" s="59">
        <f t="shared" si="49"/>
        <v>407704.92212116159</v>
      </c>
      <c r="CA212" s="60">
        <f t="shared" si="50"/>
        <v>0</v>
      </c>
      <c r="CB212" s="29">
        <f t="shared" si="57"/>
        <v>206650</v>
      </c>
      <c r="CC212" s="59">
        <f t="shared" si="58"/>
        <v>407705</v>
      </c>
      <c r="CD212" s="60">
        <f t="shared" si="59"/>
        <v>0</v>
      </c>
      <c r="CE212" s="29">
        <f t="shared" si="51"/>
        <v>0</v>
      </c>
      <c r="CF212" s="59">
        <f t="shared" si="52"/>
        <v>0</v>
      </c>
      <c r="CG212" s="60">
        <f t="shared" si="53"/>
        <v>361753</v>
      </c>
      <c r="CJ212" s="121"/>
    </row>
    <row r="213" spans="1:88" x14ac:dyDescent="0.2">
      <c r="A213" s="146" t="s">
        <v>294</v>
      </c>
      <c r="B213" s="47" t="s">
        <v>777</v>
      </c>
      <c r="C213" s="4" t="s">
        <v>293</v>
      </c>
      <c r="D213" s="5" t="s">
        <v>740</v>
      </c>
      <c r="E213" s="4" t="s">
        <v>653</v>
      </c>
      <c r="F213" s="5"/>
      <c r="G213" s="8" t="s">
        <v>802</v>
      </c>
      <c r="H213" s="40"/>
      <c r="I213" s="31">
        <v>0</v>
      </c>
      <c r="J213" s="64">
        <v>0.4</v>
      </c>
      <c r="K213" s="123">
        <v>2083987</v>
      </c>
      <c r="L213" s="124">
        <v>2124584.1493506492</v>
      </c>
      <c r="M213" s="125">
        <v>2165181.321184</v>
      </c>
      <c r="N213" s="147">
        <v>1927687.9750000001</v>
      </c>
      <c r="O213" s="133">
        <v>1965240.3381493506</v>
      </c>
      <c r="P213" s="148">
        <v>2002792.7220952001</v>
      </c>
      <c r="Q213" s="149">
        <v>0.5</v>
      </c>
      <c r="R213" s="150">
        <v>0.5</v>
      </c>
      <c r="S213" s="151">
        <v>0.5</v>
      </c>
      <c r="T213" s="132">
        <v>-16668291.580837999</v>
      </c>
      <c r="U213" s="124">
        <v>-16992998.559685487</v>
      </c>
      <c r="V213" s="134">
        <v>-17317705.538532998</v>
      </c>
      <c r="W213" s="152">
        <v>1203969</v>
      </c>
      <c r="X213" s="153" t="s">
        <v>821</v>
      </c>
      <c r="Y213" s="154" t="s">
        <v>821</v>
      </c>
      <c r="Z213" s="147">
        <v>18955875</v>
      </c>
      <c r="AA213" s="124">
        <v>18914336</v>
      </c>
      <c r="AB213" s="125">
        <v>19211926</v>
      </c>
      <c r="AC213" s="147">
        <v>375413.76800000004</v>
      </c>
      <c r="AD213" s="124">
        <v>390503.2</v>
      </c>
      <c r="AE213" s="134">
        <v>399450.60000000003</v>
      </c>
      <c r="AF213" s="147"/>
      <c r="AG213" s="124">
        <v>0</v>
      </c>
      <c r="AH213" s="134">
        <v>0</v>
      </c>
      <c r="AI213" s="147">
        <v>0</v>
      </c>
      <c r="AJ213" s="124">
        <v>0</v>
      </c>
      <c r="AK213" s="148">
        <v>0</v>
      </c>
      <c r="AL213" s="147"/>
      <c r="AM213" s="124">
        <v>0</v>
      </c>
      <c r="AN213" s="155">
        <v>0</v>
      </c>
      <c r="AO213" s="147">
        <v>0</v>
      </c>
      <c r="AP213" s="124">
        <v>0</v>
      </c>
      <c r="AQ213" s="125">
        <v>0</v>
      </c>
      <c r="AR213" s="147">
        <v>0</v>
      </c>
      <c r="AS213" s="124">
        <v>396.40000000000003</v>
      </c>
      <c r="AT213" s="134">
        <v>59242</v>
      </c>
      <c r="AU213" s="147"/>
      <c r="AV213" s="124">
        <v>0</v>
      </c>
      <c r="AW213" s="134">
        <v>0</v>
      </c>
      <c r="AX213" s="147"/>
      <c r="AY213" s="124">
        <v>0</v>
      </c>
      <c r="AZ213" s="134">
        <v>1083.6000000000001</v>
      </c>
      <c r="BA213" s="147"/>
      <c r="BB213" s="124"/>
      <c r="BC213" s="148">
        <v>0</v>
      </c>
      <c r="BD213" s="147"/>
      <c r="BE213" s="124">
        <v>197399.6</v>
      </c>
      <c r="BF213" s="155">
        <v>298455.2</v>
      </c>
      <c r="BG213" s="147"/>
      <c r="BH213" s="124"/>
      <c r="BI213" s="125">
        <v>7081.2000000000007</v>
      </c>
      <c r="BJ213" s="147">
        <v>3066.0160000000001</v>
      </c>
      <c r="BK213" s="124">
        <v>0</v>
      </c>
      <c r="BL213" s="134">
        <v>0</v>
      </c>
      <c r="BM213" s="147"/>
      <c r="BN213" s="124">
        <v>1045.2</v>
      </c>
      <c r="BO213" s="155">
        <v>0</v>
      </c>
      <c r="BP213" s="147"/>
      <c r="BQ213" s="124"/>
      <c r="BR213" s="125">
        <v>4462.8</v>
      </c>
      <c r="BS213" s="156">
        <f t="shared" si="54"/>
        <v>2666063.2031619996</v>
      </c>
      <c r="BT213" s="157">
        <f t="shared" si="55"/>
        <v>2510681.8403145112</v>
      </c>
      <c r="BU213" s="158">
        <f t="shared" si="56"/>
        <v>2663995.8614670038</v>
      </c>
      <c r="BV213" s="159">
        <f t="shared" si="45"/>
        <v>1.2793089415442609</v>
      </c>
      <c r="BW213" s="160">
        <f t="shared" si="46"/>
        <v>1.181728594314265</v>
      </c>
      <c r="BX213" s="161">
        <f t="shared" si="47"/>
        <v>1.2303800311792057</v>
      </c>
      <c r="BY213" s="29">
        <f t="shared" si="48"/>
        <v>0</v>
      </c>
      <c r="BZ213" s="59">
        <f t="shared" si="49"/>
        <v>0</v>
      </c>
      <c r="CA213" s="60">
        <f t="shared" si="50"/>
        <v>0</v>
      </c>
      <c r="CB213" s="29">
        <f t="shared" si="57"/>
        <v>0</v>
      </c>
      <c r="CC213" s="59">
        <f t="shared" si="58"/>
        <v>0</v>
      </c>
      <c r="CD213" s="60">
        <f t="shared" si="59"/>
        <v>0</v>
      </c>
      <c r="CE213" s="29">
        <f t="shared" si="51"/>
        <v>291038</v>
      </c>
      <c r="CF213" s="59">
        <f t="shared" si="52"/>
        <v>193049</v>
      </c>
      <c r="CG213" s="60">
        <f t="shared" si="53"/>
        <v>249407</v>
      </c>
      <c r="CJ213" s="121"/>
    </row>
    <row r="214" spans="1:88" x14ac:dyDescent="0.2">
      <c r="A214" s="146" t="s">
        <v>296</v>
      </c>
      <c r="B214" s="47" t="s">
        <v>777</v>
      </c>
      <c r="C214" s="4" t="s">
        <v>295</v>
      </c>
      <c r="D214" s="5" t="s">
        <v>723</v>
      </c>
      <c r="E214" s="4" t="s">
        <v>712</v>
      </c>
      <c r="F214" s="5"/>
      <c r="G214" s="8" t="s">
        <v>802</v>
      </c>
      <c r="H214" s="40"/>
      <c r="I214" s="31">
        <v>0</v>
      </c>
      <c r="J214" s="64">
        <v>0.4</v>
      </c>
      <c r="K214" s="123">
        <v>1183176</v>
      </c>
      <c r="L214" s="124">
        <v>1206224.8831168832</v>
      </c>
      <c r="M214" s="125">
        <v>1229274.160658</v>
      </c>
      <c r="N214" s="147">
        <v>1094437.8</v>
      </c>
      <c r="O214" s="133">
        <v>1115758.0168831171</v>
      </c>
      <c r="P214" s="148">
        <v>1137078.59860865</v>
      </c>
      <c r="Q214" s="149">
        <v>0.5</v>
      </c>
      <c r="R214" s="150">
        <v>0.5</v>
      </c>
      <c r="S214" s="151">
        <v>0.5</v>
      </c>
      <c r="T214" s="132">
        <v>-4163243.1474080002</v>
      </c>
      <c r="U214" s="124">
        <v>-4244345.2866432201</v>
      </c>
      <c r="V214" s="134">
        <v>-4325447.4258780004</v>
      </c>
      <c r="W214" s="152">
        <v>261000</v>
      </c>
      <c r="X214" s="153" t="s">
        <v>821</v>
      </c>
      <c r="Y214" s="154" t="s">
        <v>821</v>
      </c>
      <c r="Z214" s="147">
        <v>5363949</v>
      </c>
      <c r="AA214" s="124">
        <v>5607556</v>
      </c>
      <c r="AB214" s="125">
        <v>5478629</v>
      </c>
      <c r="AC214" s="147">
        <v>355422</v>
      </c>
      <c r="AD214" s="124">
        <v>375538.2</v>
      </c>
      <c r="AE214" s="134">
        <v>397296</v>
      </c>
      <c r="AF214" s="147"/>
      <c r="AG214" s="124">
        <v>3521.4</v>
      </c>
      <c r="AH214" s="134">
        <v>9944</v>
      </c>
      <c r="AI214" s="147">
        <v>0</v>
      </c>
      <c r="AJ214" s="124">
        <v>0</v>
      </c>
      <c r="AK214" s="148">
        <v>0</v>
      </c>
      <c r="AL214" s="147"/>
      <c r="AM214" s="124">
        <v>0</v>
      </c>
      <c r="AN214" s="155">
        <v>0</v>
      </c>
      <c r="AO214" s="147">
        <v>0</v>
      </c>
      <c r="AP214" s="124">
        <v>0</v>
      </c>
      <c r="AQ214" s="125">
        <v>0</v>
      </c>
      <c r="AR214" s="147">
        <v>0</v>
      </c>
      <c r="AS214" s="124">
        <v>3906.4</v>
      </c>
      <c r="AT214" s="134">
        <v>1953.6000000000001</v>
      </c>
      <c r="AU214" s="147"/>
      <c r="AV214" s="124">
        <v>0</v>
      </c>
      <c r="AW214" s="134">
        <v>0</v>
      </c>
      <c r="AX214" s="147"/>
      <c r="AY214" s="124">
        <v>1941.6000000000001</v>
      </c>
      <c r="AZ214" s="134">
        <v>11156</v>
      </c>
      <c r="BA214" s="147"/>
      <c r="BB214" s="124"/>
      <c r="BC214" s="148">
        <v>640</v>
      </c>
      <c r="BD214" s="147"/>
      <c r="BE214" s="124">
        <v>122144.40000000001</v>
      </c>
      <c r="BF214" s="155">
        <v>200089.2</v>
      </c>
      <c r="BG214" s="147"/>
      <c r="BH214" s="124"/>
      <c r="BI214" s="125">
        <v>12190.400000000001</v>
      </c>
      <c r="BJ214" s="147">
        <v>0</v>
      </c>
      <c r="BK214" s="124">
        <v>0</v>
      </c>
      <c r="BL214" s="134">
        <v>22024.400000000001</v>
      </c>
      <c r="BM214" s="147"/>
      <c r="BN214" s="124">
        <v>0</v>
      </c>
      <c r="BO214" s="155">
        <v>0</v>
      </c>
      <c r="BP214" s="147"/>
      <c r="BQ214" s="124"/>
      <c r="BR214" s="125">
        <v>7874.4000000000005</v>
      </c>
      <c r="BS214" s="156">
        <f t="shared" si="54"/>
        <v>1556127.8525919998</v>
      </c>
      <c r="BT214" s="157">
        <f t="shared" si="55"/>
        <v>1870262.7133567808</v>
      </c>
      <c r="BU214" s="158">
        <f t="shared" si="56"/>
        <v>1816349.5741220005</v>
      </c>
      <c r="BV214" s="159">
        <f t="shared" si="45"/>
        <v>1.3152124895974899</v>
      </c>
      <c r="BW214" s="160">
        <f t="shared" si="46"/>
        <v>1.5505091459596032</v>
      </c>
      <c r="BX214" s="161">
        <f t="shared" si="47"/>
        <v>1.4775789097769316</v>
      </c>
      <c r="BY214" s="29">
        <f t="shared" si="48"/>
        <v>0</v>
      </c>
      <c r="BZ214" s="59">
        <f t="shared" si="49"/>
        <v>0</v>
      </c>
      <c r="CA214" s="60">
        <f t="shared" si="50"/>
        <v>0</v>
      </c>
      <c r="CB214" s="29">
        <f t="shared" si="57"/>
        <v>0</v>
      </c>
      <c r="CC214" s="59">
        <f t="shared" si="58"/>
        <v>0</v>
      </c>
      <c r="CD214" s="60">
        <f t="shared" si="59"/>
        <v>0</v>
      </c>
      <c r="CE214" s="29">
        <f t="shared" si="51"/>
        <v>186476</v>
      </c>
      <c r="CF214" s="59">
        <f t="shared" si="52"/>
        <v>332019</v>
      </c>
      <c r="CG214" s="60">
        <f t="shared" si="53"/>
        <v>293538</v>
      </c>
      <c r="CJ214" s="121"/>
    </row>
    <row r="215" spans="1:88" x14ac:dyDescent="0.2">
      <c r="A215" s="146" t="s">
        <v>298</v>
      </c>
      <c r="B215" s="47" t="s">
        <v>778</v>
      </c>
      <c r="C215" s="4" t="s">
        <v>297</v>
      </c>
      <c r="D215" s="5" t="s">
        <v>701</v>
      </c>
      <c r="E215" s="4" t="s">
        <v>653</v>
      </c>
      <c r="F215" s="5"/>
      <c r="G215" s="8" t="s">
        <v>802</v>
      </c>
      <c r="H215" s="40"/>
      <c r="I215" s="31">
        <v>0</v>
      </c>
      <c r="J215" s="64">
        <v>0.3</v>
      </c>
      <c r="K215" s="123">
        <v>19720137</v>
      </c>
      <c r="L215" s="124">
        <v>20104295.51298701</v>
      </c>
      <c r="M215" s="125">
        <v>20488454.172012001</v>
      </c>
      <c r="N215" s="147">
        <v>18241126.725000001</v>
      </c>
      <c r="O215" s="133">
        <v>18596473.349512987</v>
      </c>
      <c r="P215" s="148">
        <v>18951820.1091111</v>
      </c>
      <c r="Q215" s="149">
        <v>0.15510818155567818</v>
      </c>
      <c r="R215" s="150">
        <v>0.15510818155567818</v>
      </c>
      <c r="S215" s="151">
        <v>0.15510818155567818</v>
      </c>
      <c r="T215" s="132">
        <v>-3620291.4069289989</v>
      </c>
      <c r="U215" s="124">
        <v>-3690816.5642068363</v>
      </c>
      <c r="V215" s="134">
        <v>-3761341.7214850001</v>
      </c>
      <c r="W215" s="152">
        <v>3023068</v>
      </c>
      <c r="X215" s="153" t="s">
        <v>821</v>
      </c>
      <c r="Y215" s="154" t="s">
        <v>821</v>
      </c>
      <c r="Z215" s="147">
        <v>22982642</v>
      </c>
      <c r="AA215" s="124">
        <v>23257105</v>
      </c>
      <c r="AB215" s="125">
        <v>23355197</v>
      </c>
      <c r="AC215" s="147">
        <v>320482.95</v>
      </c>
      <c r="AD215" s="124">
        <v>350612.1</v>
      </c>
      <c r="AE215" s="134">
        <v>347685.3</v>
      </c>
      <c r="AF215" s="147"/>
      <c r="AG215" s="124">
        <v>-35516.25</v>
      </c>
      <c r="AH215" s="134">
        <v>0</v>
      </c>
      <c r="AI215" s="147">
        <v>0</v>
      </c>
      <c r="AJ215" s="124">
        <v>0</v>
      </c>
      <c r="AK215" s="148">
        <v>0</v>
      </c>
      <c r="AL215" s="147"/>
      <c r="AM215" s="124">
        <v>0</v>
      </c>
      <c r="AN215" s="155">
        <v>0</v>
      </c>
      <c r="AO215" s="147">
        <v>0</v>
      </c>
      <c r="AP215" s="124">
        <v>0</v>
      </c>
      <c r="AQ215" s="125">
        <v>0</v>
      </c>
      <c r="AR215" s="147">
        <v>0</v>
      </c>
      <c r="AS215" s="124">
        <v>0</v>
      </c>
      <c r="AT215" s="134">
        <v>0</v>
      </c>
      <c r="AU215" s="147"/>
      <c r="AV215" s="124">
        <v>0</v>
      </c>
      <c r="AW215" s="134">
        <v>0</v>
      </c>
      <c r="AX215" s="147"/>
      <c r="AY215" s="124">
        <v>2503.1999999999998</v>
      </c>
      <c r="AZ215" s="134">
        <v>18468.899999999998</v>
      </c>
      <c r="BA215" s="147"/>
      <c r="BB215" s="124"/>
      <c r="BC215" s="148">
        <v>1362</v>
      </c>
      <c r="BD215" s="147"/>
      <c r="BE215" s="124">
        <v>317471.7</v>
      </c>
      <c r="BF215" s="155">
        <v>513189.6</v>
      </c>
      <c r="BG215" s="147"/>
      <c r="BH215" s="124"/>
      <c r="BI215" s="125">
        <v>29112.899999999998</v>
      </c>
      <c r="BJ215" s="147">
        <v>0</v>
      </c>
      <c r="BK215" s="124">
        <v>599.1</v>
      </c>
      <c r="BL215" s="134">
        <v>0</v>
      </c>
      <c r="BM215" s="147"/>
      <c r="BN215" s="124">
        <v>9944.4</v>
      </c>
      <c r="BO215" s="155">
        <v>0</v>
      </c>
      <c r="BP215" s="147"/>
      <c r="BQ215" s="124"/>
      <c r="BR215" s="125">
        <v>4256.0999999999995</v>
      </c>
      <c r="BS215" s="156">
        <f t="shared" si="54"/>
        <v>19682833.543071002</v>
      </c>
      <c r="BT215" s="157">
        <f t="shared" si="55"/>
        <v>20211902.685793165</v>
      </c>
      <c r="BU215" s="158">
        <f t="shared" si="56"/>
        <v>20507930.078515001</v>
      </c>
      <c r="BV215" s="159">
        <f t="shared" si="45"/>
        <v>0.99810835711085588</v>
      </c>
      <c r="BW215" s="160">
        <f t="shared" si="46"/>
        <v>1.0053524468309094</v>
      </c>
      <c r="BX215" s="161">
        <f t="shared" si="47"/>
        <v>1.0009505795966591</v>
      </c>
      <c r="BY215" s="29">
        <f t="shared" si="48"/>
        <v>0</v>
      </c>
      <c r="BZ215" s="59">
        <f t="shared" si="49"/>
        <v>0</v>
      </c>
      <c r="CA215" s="60">
        <f t="shared" si="50"/>
        <v>0</v>
      </c>
      <c r="CB215" s="29">
        <f t="shared" si="57"/>
        <v>0</v>
      </c>
      <c r="CC215" s="59">
        <f t="shared" si="58"/>
        <v>0</v>
      </c>
      <c r="CD215" s="60">
        <f t="shared" si="59"/>
        <v>0</v>
      </c>
      <c r="CE215" s="29">
        <f t="shared" si="51"/>
        <v>0</v>
      </c>
      <c r="CF215" s="59">
        <f t="shared" si="52"/>
        <v>16691</v>
      </c>
      <c r="CG215" s="60">
        <f t="shared" si="53"/>
        <v>3021</v>
      </c>
      <c r="CJ215" s="121"/>
    </row>
    <row r="216" spans="1:88" x14ac:dyDescent="0.2">
      <c r="A216" s="146" t="s">
        <v>300</v>
      </c>
      <c r="B216" s="47" t="s">
        <v>777</v>
      </c>
      <c r="C216" s="4" t="s">
        <v>299</v>
      </c>
      <c r="D216" s="5" t="s">
        <v>733</v>
      </c>
      <c r="E216" s="4" t="s">
        <v>734</v>
      </c>
      <c r="F216" s="5"/>
      <c r="G216" s="36" t="s">
        <v>680</v>
      </c>
      <c r="H216" s="38" t="s">
        <v>680</v>
      </c>
      <c r="I216" s="31">
        <v>0</v>
      </c>
      <c r="J216" s="64">
        <v>0.4</v>
      </c>
      <c r="K216" s="123">
        <v>1314091</v>
      </c>
      <c r="L216" s="124">
        <v>1339690.1753246752</v>
      </c>
      <c r="M216" s="125">
        <v>1365289.8339740001</v>
      </c>
      <c r="N216" s="147">
        <v>1215534.175</v>
      </c>
      <c r="O216" s="133">
        <v>1239213.4121753245</v>
      </c>
      <c r="P216" s="148">
        <v>1262893.0964259501</v>
      </c>
      <c r="Q216" s="149">
        <v>0.5</v>
      </c>
      <c r="R216" s="150">
        <v>0.5</v>
      </c>
      <c r="S216" s="151">
        <v>0.5</v>
      </c>
      <c r="T216" s="132">
        <v>-3591399.3277000003</v>
      </c>
      <c r="U216" s="124">
        <v>-3661361.6522655841</v>
      </c>
      <c r="V216" s="134">
        <v>-3731323.9768309998</v>
      </c>
      <c r="W216" s="152">
        <v>1275000</v>
      </c>
      <c r="X216" s="153" t="s">
        <v>821</v>
      </c>
      <c r="Y216" s="154" t="s">
        <v>821</v>
      </c>
      <c r="Z216" s="147">
        <v>4522615</v>
      </c>
      <c r="AA216" s="124">
        <v>3616660</v>
      </c>
      <c r="AB216" s="125">
        <v>4760716</v>
      </c>
      <c r="AC216" s="147">
        <v>326286.2</v>
      </c>
      <c r="AD216" s="124">
        <v>360593.60000000003</v>
      </c>
      <c r="AE216" s="134">
        <v>386216</v>
      </c>
      <c r="AF216" s="147"/>
      <c r="AG216" s="124">
        <v>32704.2</v>
      </c>
      <c r="AH216" s="134">
        <v>23774.2</v>
      </c>
      <c r="AI216" s="147">
        <v>0</v>
      </c>
      <c r="AJ216" s="124">
        <v>0</v>
      </c>
      <c r="AK216" s="148">
        <v>0</v>
      </c>
      <c r="AL216" s="147"/>
      <c r="AM216" s="124">
        <v>0</v>
      </c>
      <c r="AN216" s="155">
        <v>0</v>
      </c>
      <c r="AO216" s="147">
        <v>0</v>
      </c>
      <c r="AP216" s="124">
        <v>0</v>
      </c>
      <c r="AQ216" s="125">
        <v>0</v>
      </c>
      <c r="AR216" s="147">
        <v>0</v>
      </c>
      <c r="AS216" s="124">
        <v>691.2</v>
      </c>
      <c r="AT216" s="134">
        <v>1748.4</v>
      </c>
      <c r="AU216" s="147"/>
      <c r="AV216" s="124">
        <v>0</v>
      </c>
      <c r="AW216" s="134">
        <v>16.400000000000002</v>
      </c>
      <c r="AX216" s="147"/>
      <c r="AY216" s="124">
        <v>0</v>
      </c>
      <c r="AZ216" s="134">
        <v>0</v>
      </c>
      <c r="BA216" s="147"/>
      <c r="BB216" s="124"/>
      <c r="BC216" s="148">
        <v>0</v>
      </c>
      <c r="BD216" s="147"/>
      <c r="BE216" s="124">
        <v>74920.800000000003</v>
      </c>
      <c r="BF216" s="155">
        <v>117664.40000000001</v>
      </c>
      <c r="BG216" s="147"/>
      <c r="BH216" s="124"/>
      <c r="BI216" s="125">
        <v>9322</v>
      </c>
      <c r="BJ216" s="147">
        <v>0</v>
      </c>
      <c r="BK216" s="124">
        <v>0</v>
      </c>
      <c r="BL216" s="134">
        <v>3628.4</v>
      </c>
      <c r="BM216" s="147"/>
      <c r="BN216" s="124">
        <v>0</v>
      </c>
      <c r="BO216" s="155">
        <v>0</v>
      </c>
      <c r="BP216" s="147"/>
      <c r="BQ216" s="124"/>
      <c r="BR216" s="125">
        <v>0</v>
      </c>
      <c r="BS216" s="156">
        <f t="shared" si="54"/>
        <v>1257501.8722999999</v>
      </c>
      <c r="BT216" s="157">
        <f t="shared" si="55"/>
        <v>424208.14773441618</v>
      </c>
      <c r="BU216" s="158">
        <f t="shared" si="56"/>
        <v>1571761.8231690018</v>
      </c>
      <c r="BV216" s="159">
        <f t="shared" si="45"/>
        <v>0.95693667508566749</v>
      </c>
      <c r="BW216" s="160">
        <f t="shared" si="46"/>
        <v>0.3166464571792571</v>
      </c>
      <c r="BX216" s="161">
        <f t="shared" si="47"/>
        <v>1.1512294196126958</v>
      </c>
      <c r="BY216" s="29">
        <f t="shared" si="48"/>
        <v>0</v>
      </c>
      <c r="BZ216" s="59">
        <f t="shared" si="49"/>
        <v>815005.26444090833</v>
      </c>
      <c r="CA216" s="60">
        <f t="shared" si="50"/>
        <v>0</v>
      </c>
      <c r="CB216" s="29">
        <f t="shared" si="57"/>
        <v>0</v>
      </c>
      <c r="CC216" s="59">
        <f t="shared" si="58"/>
        <v>815005</v>
      </c>
      <c r="CD216" s="60">
        <f t="shared" si="59"/>
        <v>0</v>
      </c>
      <c r="CE216" s="29">
        <f t="shared" si="51"/>
        <v>0</v>
      </c>
      <c r="CF216" s="59">
        <f t="shared" si="52"/>
        <v>0</v>
      </c>
      <c r="CG216" s="60">
        <f t="shared" si="53"/>
        <v>103236</v>
      </c>
      <c r="CJ216" s="121"/>
    </row>
    <row r="217" spans="1:88" x14ac:dyDescent="0.2">
      <c r="A217" s="146" t="s">
        <v>302</v>
      </c>
      <c r="B217" s="47" t="s">
        <v>779</v>
      </c>
      <c r="C217" s="4" t="s">
        <v>301</v>
      </c>
      <c r="D217" s="5" t="s">
        <v>653</v>
      </c>
      <c r="E217" s="4" t="s">
        <v>713</v>
      </c>
      <c r="F217" s="5"/>
      <c r="G217" s="8" t="s">
        <v>802</v>
      </c>
      <c r="H217" s="38" t="s">
        <v>829</v>
      </c>
      <c r="I217" s="31">
        <v>0</v>
      </c>
      <c r="J217" s="64">
        <v>0.49</v>
      </c>
      <c r="K217" s="123">
        <v>53601018</v>
      </c>
      <c r="L217" s="124">
        <v>54645193.675324678</v>
      </c>
      <c r="M217" s="125">
        <v>55689369.128757</v>
      </c>
      <c r="N217" s="147">
        <v>49580941.650000006</v>
      </c>
      <c r="O217" s="133">
        <v>50546804.149675332</v>
      </c>
      <c r="P217" s="148">
        <v>51512666.444100231</v>
      </c>
      <c r="Q217" s="149">
        <v>0</v>
      </c>
      <c r="R217" s="150">
        <v>0</v>
      </c>
      <c r="S217" s="151">
        <v>0</v>
      </c>
      <c r="T217" s="132">
        <v>24630322.429854006</v>
      </c>
      <c r="U217" s="124">
        <v>25110133.905760251</v>
      </c>
      <c r="V217" s="134">
        <v>25589945.381666999</v>
      </c>
      <c r="W217" s="152">
        <v>1918448</v>
      </c>
      <c r="X217" s="153" t="s">
        <v>821</v>
      </c>
      <c r="Y217" s="154" t="s">
        <v>821</v>
      </c>
      <c r="Z217" s="147">
        <v>28174003</v>
      </c>
      <c r="AA217" s="124">
        <v>27377400</v>
      </c>
      <c r="AB217" s="125">
        <v>31021105</v>
      </c>
      <c r="AC217" s="147">
        <v>1168390.5449999999</v>
      </c>
      <c r="AD217" s="124">
        <v>1271166.82</v>
      </c>
      <c r="AE217" s="134">
        <v>1320220.4749999999</v>
      </c>
      <c r="AF217" s="147"/>
      <c r="AG217" s="124">
        <v>33115.616099999999</v>
      </c>
      <c r="AH217" s="134">
        <v>10795.924999999999</v>
      </c>
      <c r="AI217" s="147">
        <v>0</v>
      </c>
      <c r="AJ217" s="124">
        <v>0</v>
      </c>
      <c r="AK217" s="148">
        <v>35255.99</v>
      </c>
      <c r="AL217" s="147"/>
      <c r="AM217" s="124">
        <v>0</v>
      </c>
      <c r="AN217" s="155">
        <v>0</v>
      </c>
      <c r="AO217" s="147">
        <v>0</v>
      </c>
      <c r="AP217" s="124">
        <v>0</v>
      </c>
      <c r="AQ217" s="125">
        <v>0</v>
      </c>
      <c r="AR217" s="147">
        <v>0</v>
      </c>
      <c r="AS217" s="124">
        <v>5072.4799999999996</v>
      </c>
      <c r="AT217" s="134">
        <v>2593.08</v>
      </c>
      <c r="AU217" s="147"/>
      <c r="AV217" s="124">
        <v>0</v>
      </c>
      <c r="AW217" s="134">
        <v>0</v>
      </c>
      <c r="AX217" s="147"/>
      <c r="AY217" s="124">
        <v>20928.39</v>
      </c>
      <c r="AZ217" s="134">
        <v>58090.479999999996</v>
      </c>
      <c r="BA217" s="147"/>
      <c r="BB217" s="124"/>
      <c r="BC217" s="148">
        <v>1933.54</v>
      </c>
      <c r="BD217" s="147"/>
      <c r="BE217" s="124">
        <v>409577.27999999997</v>
      </c>
      <c r="BF217" s="155">
        <v>561080.38</v>
      </c>
      <c r="BG217" s="147"/>
      <c r="BH217" s="124"/>
      <c r="BI217" s="125">
        <v>1452.85</v>
      </c>
      <c r="BJ217" s="147">
        <v>0</v>
      </c>
      <c r="BK217" s="124">
        <v>0</v>
      </c>
      <c r="BL217" s="134">
        <v>85533.42</v>
      </c>
      <c r="BM217" s="147"/>
      <c r="BN217" s="124">
        <v>0</v>
      </c>
      <c r="BO217" s="155">
        <v>0</v>
      </c>
      <c r="BP217" s="147"/>
      <c r="BQ217" s="124"/>
      <c r="BR217" s="125">
        <v>8339.7999999999993</v>
      </c>
      <c r="BS217" s="156">
        <f t="shared" si="54"/>
        <v>53972715.974854007</v>
      </c>
      <c r="BT217" s="157">
        <f t="shared" si="55"/>
        <v>54227394.491860256</v>
      </c>
      <c r="BU217" s="158">
        <f t="shared" si="56"/>
        <v>58696346.321667001</v>
      </c>
      <c r="BV217" s="159">
        <f t="shared" si="45"/>
        <v>1.0069345320056049</v>
      </c>
      <c r="BW217" s="160">
        <f t="shared" si="46"/>
        <v>0.99235432880068497</v>
      </c>
      <c r="BX217" s="161">
        <f t="shared" si="47"/>
        <v>1.0539955334375883</v>
      </c>
      <c r="BY217" s="29">
        <f t="shared" si="48"/>
        <v>0</v>
      </c>
      <c r="BZ217" s="59">
        <f t="shared" si="49"/>
        <v>0</v>
      </c>
      <c r="CA217" s="60">
        <f t="shared" si="50"/>
        <v>0</v>
      </c>
      <c r="CB217" s="29">
        <f t="shared" si="57"/>
        <v>0</v>
      </c>
      <c r="CC217" s="59">
        <f t="shared" si="58"/>
        <v>0</v>
      </c>
      <c r="CD217" s="60">
        <f t="shared" si="59"/>
        <v>0</v>
      </c>
      <c r="CE217" s="29">
        <f t="shared" si="51"/>
        <v>0</v>
      </c>
      <c r="CF217" s="59">
        <f t="shared" si="52"/>
        <v>0</v>
      </c>
      <c r="CG217" s="60">
        <f t="shared" si="53"/>
        <v>0</v>
      </c>
      <c r="CJ217" s="121"/>
    </row>
    <row r="218" spans="1:88" x14ac:dyDescent="0.2">
      <c r="A218" s="146" t="s">
        <v>304</v>
      </c>
      <c r="B218" s="47" t="s">
        <v>777</v>
      </c>
      <c r="C218" s="4" t="s">
        <v>303</v>
      </c>
      <c r="D218" s="5" t="s">
        <v>703</v>
      </c>
      <c r="E218" s="4" t="s">
        <v>704</v>
      </c>
      <c r="F218" s="5"/>
      <c r="G218" s="8" t="s">
        <v>802</v>
      </c>
      <c r="H218" s="38" t="s">
        <v>830</v>
      </c>
      <c r="I218" s="31">
        <v>0</v>
      </c>
      <c r="J218" s="64">
        <v>0.4</v>
      </c>
      <c r="K218" s="123">
        <v>1518118</v>
      </c>
      <c r="L218" s="124">
        <v>1547691.7272727273</v>
      </c>
      <c r="M218" s="125">
        <v>1577265.3261869999</v>
      </c>
      <c r="N218" s="147">
        <v>1404259.1500000001</v>
      </c>
      <c r="O218" s="133">
        <v>1431614.8477272729</v>
      </c>
      <c r="P218" s="148">
        <v>1458970.426722975</v>
      </c>
      <c r="Q218" s="149">
        <v>0.5</v>
      </c>
      <c r="R218" s="150">
        <v>0.5</v>
      </c>
      <c r="S218" s="151">
        <v>0.5</v>
      </c>
      <c r="T218" s="132">
        <v>-4661893.8093209993</v>
      </c>
      <c r="U218" s="124">
        <v>-4752709.92248959</v>
      </c>
      <c r="V218" s="134">
        <v>-4843526.035658</v>
      </c>
      <c r="W218" s="152">
        <v>178056</v>
      </c>
      <c r="X218" s="153" t="s">
        <v>821</v>
      </c>
      <c r="Y218" s="154" t="s">
        <v>821</v>
      </c>
      <c r="Z218" s="147">
        <v>6081717</v>
      </c>
      <c r="AA218" s="124">
        <v>6171276</v>
      </c>
      <c r="AB218" s="125">
        <v>5981362</v>
      </c>
      <c r="AC218" s="147">
        <v>297778.2</v>
      </c>
      <c r="AD218" s="124">
        <v>322580.40000000002</v>
      </c>
      <c r="AE218" s="134">
        <v>346842.60000000003</v>
      </c>
      <c r="AF218" s="147"/>
      <c r="AG218" s="124">
        <v>13473.800000000001</v>
      </c>
      <c r="AH218" s="134">
        <v>13292.6</v>
      </c>
      <c r="AI218" s="147">
        <v>0</v>
      </c>
      <c r="AJ218" s="124">
        <v>0</v>
      </c>
      <c r="AK218" s="148">
        <v>0</v>
      </c>
      <c r="AL218" s="147"/>
      <c r="AM218" s="124">
        <v>0</v>
      </c>
      <c r="AN218" s="155">
        <v>0</v>
      </c>
      <c r="AO218" s="147">
        <v>0</v>
      </c>
      <c r="AP218" s="124">
        <v>0</v>
      </c>
      <c r="AQ218" s="125">
        <v>0</v>
      </c>
      <c r="AR218" s="147">
        <v>0</v>
      </c>
      <c r="AS218" s="124">
        <v>0</v>
      </c>
      <c r="AT218" s="134">
        <v>0</v>
      </c>
      <c r="AU218" s="147"/>
      <c r="AV218" s="124">
        <v>0</v>
      </c>
      <c r="AW218" s="134">
        <v>0</v>
      </c>
      <c r="AX218" s="147"/>
      <c r="AY218" s="124">
        <v>0</v>
      </c>
      <c r="AZ218" s="134">
        <v>0</v>
      </c>
      <c r="BA218" s="147"/>
      <c r="BB218" s="124"/>
      <c r="BC218" s="148">
        <v>0</v>
      </c>
      <c r="BD218" s="147"/>
      <c r="BE218" s="124">
        <v>84841.200000000012</v>
      </c>
      <c r="BF218" s="155">
        <v>159750</v>
      </c>
      <c r="BG218" s="147"/>
      <c r="BH218" s="124"/>
      <c r="BI218" s="125">
        <v>25205.600000000002</v>
      </c>
      <c r="BJ218" s="147">
        <v>0</v>
      </c>
      <c r="BK218" s="124">
        <v>7218</v>
      </c>
      <c r="BL218" s="134">
        <v>0</v>
      </c>
      <c r="BM218" s="147"/>
      <c r="BN218" s="124">
        <v>0</v>
      </c>
      <c r="BO218" s="155">
        <v>85011.200000000012</v>
      </c>
      <c r="BP218" s="147"/>
      <c r="BQ218" s="124"/>
      <c r="BR218" s="125">
        <v>2792.4</v>
      </c>
      <c r="BS218" s="156">
        <f t="shared" si="54"/>
        <v>1717601.3906790009</v>
      </c>
      <c r="BT218" s="157">
        <f t="shared" si="55"/>
        <v>1846679.4775104104</v>
      </c>
      <c r="BU218" s="158">
        <f t="shared" si="56"/>
        <v>1770730.3643419994</v>
      </c>
      <c r="BV218" s="159">
        <f t="shared" si="45"/>
        <v>1.1314017689527434</v>
      </c>
      <c r="BW218" s="160">
        <f t="shared" si="46"/>
        <v>1.1931830124624017</v>
      </c>
      <c r="BX218" s="161">
        <f t="shared" si="47"/>
        <v>1.1226585248169352</v>
      </c>
      <c r="BY218" s="29">
        <f t="shared" si="48"/>
        <v>0</v>
      </c>
      <c r="BZ218" s="59">
        <f t="shared" si="49"/>
        <v>0</v>
      </c>
      <c r="CA218" s="60">
        <f t="shared" si="50"/>
        <v>0</v>
      </c>
      <c r="CB218" s="29">
        <f t="shared" si="57"/>
        <v>0</v>
      </c>
      <c r="CC218" s="59">
        <f t="shared" si="58"/>
        <v>0</v>
      </c>
      <c r="CD218" s="60">
        <f t="shared" si="59"/>
        <v>0</v>
      </c>
      <c r="CE218" s="29">
        <f t="shared" si="51"/>
        <v>99742</v>
      </c>
      <c r="CF218" s="59">
        <f t="shared" si="52"/>
        <v>149494</v>
      </c>
      <c r="CG218" s="60">
        <f t="shared" si="53"/>
        <v>96733</v>
      </c>
      <c r="CJ218" s="121"/>
    </row>
    <row r="219" spans="1:88" x14ac:dyDescent="0.2">
      <c r="A219" s="146" t="s">
        <v>306</v>
      </c>
      <c r="B219" s="47" t="s">
        <v>777</v>
      </c>
      <c r="C219" s="4" t="s">
        <v>305</v>
      </c>
      <c r="D219" s="5" t="s">
        <v>723</v>
      </c>
      <c r="E219" s="4" t="s">
        <v>712</v>
      </c>
      <c r="F219" s="5"/>
      <c r="G219" s="8" t="s">
        <v>802</v>
      </c>
      <c r="H219" s="40"/>
      <c r="I219" s="31">
        <v>0</v>
      </c>
      <c r="J219" s="64">
        <v>0.4</v>
      </c>
      <c r="K219" s="123">
        <v>1904027</v>
      </c>
      <c r="L219" s="124">
        <v>1941118.4350649349</v>
      </c>
      <c r="M219" s="125">
        <v>1978209.877388</v>
      </c>
      <c r="N219" s="147">
        <v>1761224.9750000001</v>
      </c>
      <c r="O219" s="133">
        <v>1795534.5524350649</v>
      </c>
      <c r="P219" s="148">
        <v>1829844.1365839001</v>
      </c>
      <c r="Q219" s="149">
        <v>0.5</v>
      </c>
      <c r="R219" s="150">
        <v>0.5</v>
      </c>
      <c r="S219" s="151">
        <v>0.5</v>
      </c>
      <c r="T219" s="132">
        <v>-3155517.4993529995</v>
      </c>
      <c r="U219" s="124">
        <v>-3216988.6194702657</v>
      </c>
      <c r="V219" s="134">
        <v>-3278459.7395879999</v>
      </c>
      <c r="W219" s="152">
        <v>261144</v>
      </c>
      <c r="X219" s="153" t="s">
        <v>821</v>
      </c>
      <c r="Y219" s="154" t="s">
        <v>821</v>
      </c>
      <c r="Z219" s="147">
        <v>4849770</v>
      </c>
      <c r="AA219" s="124">
        <v>5195928</v>
      </c>
      <c r="AB219" s="125">
        <v>4613770</v>
      </c>
      <c r="AC219" s="147">
        <v>374771.52200000006</v>
      </c>
      <c r="AD219" s="124">
        <v>393610.2</v>
      </c>
      <c r="AE219" s="134">
        <v>416195</v>
      </c>
      <c r="AF219" s="147"/>
      <c r="AG219" s="124">
        <v>7699.4000000000005</v>
      </c>
      <c r="AH219" s="134">
        <v>1617.6000000000001</v>
      </c>
      <c r="AI219" s="147">
        <v>0</v>
      </c>
      <c r="AJ219" s="124">
        <v>0</v>
      </c>
      <c r="AK219" s="148">
        <v>0</v>
      </c>
      <c r="AL219" s="147"/>
      <c r="AM219" s="124">
        <v>0</v>
      </c>
      <c r="AN219" s="155">
        <v>0</v>
      </c>
      <c r="AO219" s="147">
        <v>0</v>
      </c>
      <c r="AP219" s="124">
        <v>0</v>
      </c>
      <c r="AQ219" s="125">
        <v>0</v>
      </c>
      <c r="AR219" s="147">
        <v>0</v>
      </c>
      <c r="AS219" s="124">
        <v>0</v>
      </c>
      <c r="AT219" s="134">
        <v>62351.200000000004</v>
      </c>
      <c r="AU219" s="147"/>
      <c r="AV219" s="124">
        <v>0</v>
      </c>
      <c r="AW219" s="134">
        <v>33470.400000000001</v>
      </c>
      <c r="AX219" s="147"/>
      <c r="AY219" s="124">
        <v>397.20000000000005</v>
      </c>
      <c r="AZ219" s="134">
        <v>10096.800000000001</v>
      </c>
      <c r="BA219" s="147"/>
      <c r="BB219" s="124"/>
      <c r="BC219" s="148">
        <v>1595.6000000000001</v>
      </c>
      <c r="BD219" s="147"/>
      <c r="BE219" s="124">
        <v>84635.200000000012</v>
      </c>
      <c r="BF219" s="155">
        <v>122432.8</v>
      </c>
      <c r="BG219" s="147"/>
      <c r="BH219" s="124"/>
      <c r="BI219" s="125">
        <v>-1265.2</v>
      </c>
      <c r="BJ219" s="147">
        <v>0</v>
      </c>
      <c r="BK219" s="124">
        <v>0</v>
      </c>
      <c r="BL219" s="134">
        <v>10742.800000000001</v>
      </c>
      <c r="BM219" s="147"/>
      <c r="BN219" s="124">
        <v>0</v>
      </c>
      <c r="BO219" s="155">
        <v>0</v>
      </c>
      <c r="BP219" s="147"/>
      <c r="BQ219" s="124"/>
      <c r="BR219" s="125">
        <v>2211.2000000000003</v>
      </c>
      <c r="BS219" s="156">
        <f t="shared" si="54"/>
        <v>2069024.0226470004</v>
      </c>
      <c r="BT219" s="157">
        <f t="shared" si="55"/>
        <v>2465281.3805297352</v>
      </c>
      <c r="BU219" s="158">
        <f t="shared" si="56"/>
        <v>1994758.4604119994</v>
      </c>
      <c r="BV219" s="159">
        <f t="shared" si="45"/>
        <v>1.0866568712770357</v>
      </c>
      <c r="BW219" s="160">
        <f t="shared" si="46"/>
        <v>1.2700314086951969</v>
      </c>
      <c r="BX219" s="161">
        <f t="shared" si="47"/>
        <v>1.0083654334219834</v>
      </c>
      <c r="BY219" s="29">
        <f t="shared" si="48"/>
        <v>0</v>
      </c>
      <c r="BZ219" s="59">
        <f t="shared" si="49"/>
        <v>0</v>
      </c>
      <c r="CA219" s="60">
        <f t="shared" si="50"/>
        <v>0</v>
      </c>
      <c r="CB219" s="29">
        <f t="shared" si="57"/>
        <v>0</v>
      </c>
      <c r="CC219" s="59">
        <f t="shared" si="58"/>
        <v>0</v>
      </c>
      <c r="CD219" s="60">
        <f t="shared" si="59"/>
        <v>0</v>
      </c>
      <c r="CE219" s="29">
        <f t="shared" si="51"/>
        <v>82499</v>
      </c>
      <c r="CF219" s="59">
        <f t="shared" si="52"/>
        <v>262081</v>
      </c>
      <c r="CG219" s="60">
        <f t="shared" si="53"/>
        <v>8274</v>
      </c>
      <c r="CJ219" s="121"/>
    </row>
    <row r="220" spans="1:88" x14ac:dyDescent="0.2">
      <c r="A220" s="146" t="s">
        <v>308</v>
      </c>
      <c r="B220" s="47" t="s">
        <v>777</v>
      </c>
      <c r="C220" s="4" t="s">
        <v>307</v>
      </c>
      <c r="D220" s="5" t="s">
        <v>739</v>
      </c>
      <c r="E220" s="4" t="s">
        <v>719</v>
      </c>
      <c r="F220" s="5"/>
      <c r="G220" s="8" t="s">
        <v>802</v>
      </c>
      <c r="H220" s="38" t="s">
        <v>832</v>
      </c>
      <c r="I220" s="31">
        <v>0</v>
      </c>
      <c r="J220" s="64">
        <v>0.4</v>
      </c>
      <c r="K220" s="123">
        <v>2075116</v>
      </c>
      <c r="L220" s="124">
        <v>2115540.3376623373</v>
      </c>
      <c r="M220" s="125">
        <v>2155964.9991799998</v>
      </c>
      <c r="N220" s="147">
        <v>1919482.3</v>
      </c>
      <c r="O220" s="133">
        <v>1956874.8123376621</v>
      </c>
      <c r="P220" s="148">
        <v>1994267.6242414999</v>
      </c>
      <c r="Q220" s="149">
        <v>0.5</v>
      </c>
      <c r="R220" s="150">
        <v>0.5</v>
      </c>
      <c r="S220" s="151">
        <v>0.5</v>
      </c>
      <c r="T220" s="132">
        <v>-4389225.5779890008</v>
      </c>
      <c r="U220" s="124">
        <v>-4474729.9723654091</v>
      </c>
      <c r="V220" s="134">
        <v>-4560234.3667409997</v>
      </c>
      <c r="W220" s="152">
        <v>751000</v>
      </c>
      <c r="X220" s="153" t="s">
        <v>821</v>
      </c>
      <c r="Y220" s="154" t="s">
        <v>821</v>
      </c>
      <c r="Z220" s="147">
        <v>6082599</v>
      </c>
      <c r="AA220" s="124">
        <v>6433436</v>
      </c>
      <c r="AB220" s="125">
        <v>6444024</v>
      </c>
      <c r="AC220" s="147">
        <v>529219.44200000004</v>
      </c>
      <c r="AD220" s="124">
        <v>564084.20000000007</v>
      </c>
      <c r="AE220" s="134">
        <v>596732.6</v>
      </c>
      <c r="AF220" s="147"/>
      <c r="AG220" s="124">
        <v>10333.400000000001</v>
      </c>
      <c r="AH220" s="134">
        <v>12045.6</v>
      </c>
      <c r="AI220" s="147">
        <v>0</v>
      </c>
      <c r="AJ220" s="124">
        <v>0</v>
      </c>
      <c r="AK220" s="148">
        <v>0</v>
      </c>
      <c r="AL220" s="147"/>
      <c r="AM220" s="124">
        <v>0</v>
      </c>
      <c r="AN220" s="155">
        <v>0</v>
      </c>
      <c r="AO220" s="147">
        <v>0</v>
      </c>
      <c r="AP220" s="124">
        <v>0</v>
      </c>
      <c r="AQ220" s="125">
        <v>0</v>
      </c>
      <c r="AR220" s="147">
        <v>0</v>
      </c>
      <c r="AS220" s="124">
        <v>0</v>
      </c>
      <c r="AT220" s="134">
        <v>0</v>
      </c>
      <c r="AU220" s="147"/>
      <c r="AV220" s="124">
        <v>0</v>
      </c>
      <c r="AW220" s="134">
        <v>0</v>
      </c>
      <c r="AX220" s="147"/>
      <c r="AY220" s="124">
        <v>2173.6</v>
      </c>
      <c r="AZ220" s="134">
        <v>6381.6</v>
      </c>
      <c r="BA220" s="147"/>
      <c r="BB220" s="124"/>
      <c r="BC220" s="148">
        <v>1432</v>
      </c>
      <c r="BD220" s="147"/>
      <c r="BE220" s="124">
        <v>172977.2</v>
      </c>
      <c r="BF220" s="155">
        <v>246637.6</v>
      </c>
      <c r="BG220" s="147"/>
      <c r="BH220" s="124"/>
      <c r="BI220" s="125">
        <v>7332.4000000000005</v>
      </c>
      <c r="BJ220" s="147">
        <v>0</v>
      </c>
      <c r="BK220" s="124">
        <v>420</v>
      </c>
      <c r="BL220" s="134">
        <v>0</v>
      </c>
      <c r="BM220" s="147"/>
      <c r="BN220" s="124">
        <v>807.2</v>
      </c>
      <c r="BO220" s="155">
        <v>0</v>
      </c>
      <c r="BP220" s="147"/>
      <c r="BQ220" s="124"/>
      <c r="BR220" s="125">
        <v>5865.6</v>
      </c>
      <c r="BS220" s="156">
        <f t="shared" si="54"/>
        <v>2222592.864010999</v>
      </c>
      <c r="BT220" s="157">
        <f t="shared" si="55"/>
        <v>2709501.6276345914</v>
      </c>
      <c r="BU220" s="158">
        <f t="shared" si="56"/>
        <v>2760217.0332589988</v>
      </c>
      <c r="BV220" s="159">
        <f t="shared" si="45"/>
        <v>1.0710692144492158</v>
      </c>
      <c r="BW220" s="160">
        <f t="shared" si="46"/>
        <v>1.2807610327244239</v>
      </c>
      <c r="BX220" s="161">
        <f t="shared" si="47"/>
        <v>1.2802698718712133</v>
      </c>
      <c r="BY220" s="29">
        <f t="shared" si="48"/>
        <v>0</v>
      </c>
      <c r="BZ220" s="59">
        <f t="shared" si="49"/>
        <v>0</v>
      </c>
      <c r="CA220" s="60">
        <f t="shared" si="50"/>
        <v>0</v>
      </c>
      <c r="CB220" s="29">
        <f t="shared" si="57"/>
        <v>0</v>
      </c>
      <c r="CC220" s="59">
        <f t="shared" si="58"/>
        <v>0</v>
      </c>
      <c r="CD220" s="60">
        <f t="shared" si="59"/>
        <v>0</v>
      </c>
      <c r="CE220" s="29">
        <f t="shared" si="51"/>
        <v>73738</v>
      </c>
      <c r="CF220" s="59">
        <f t="shared" si="52"/>
        <v>296981</v>
      </c>
      <c r="CG220" s="60">
        <f t="shared" si="53"/>
        <v>302126</v>
      </c>
      <c r="CJ220" s="121"/>
    </row>
    <row r="221" spans="1:88" x14ac:dyDescent="0.2">
      <c r="A221" s="146" t="s">
        <v>310</v>
      </c>
      <c r="B221" s="47" t="s">
        <v>779</v>
      </c>
      <c r="C221" s="4" t="s">
        <v>309</v>
      </c>
      <c r="D221" s="5" t="s">
        <v>653</v>
      </c>
      <c r="E221" s="4" t="s">
        <v>702</v>
      </c>
      <c r="F221" s="5"/>
      <c r="G221" s="8" t="s">
        <v>802</v>
      </c>
      <c r="H221" s="40"/>
      <c r="I221" s="31">
        <v>0</v>
      </c>
      <c r="J221" s="64">
        <v>0.49</v>
      </c>
      <c r="K221" s="123">
        <v>56083929</v>
      </c>
      <c r="L221" s="124">
        <v>57176473.071428567</v>
      </c>
      <c r="M221" s="125">
        <v>58269016.644548997</v>
      </c>
      <c r="N221" s="147">
        <v>51877634.325000003</v>
      </c>
      <c r="O221" s="133">
        <v>52888237.591071427</v>
      </c>
      <c r="P221" s="148">
        <v>53898840.396207824</v>
      </c>
      <c r="Q221" s="149">
        <v>0</v>
      </c>
      <c r="R221" s="150">
        <v>0</v>
      </c>
      <c r="S221" s="151">
        <v>0</v>
      </c>
      <c r="T221" s="132">
        <v>21779511.362486999</v>
      </c>
      <c r="U221" s="124">
        <v>22203787.557860121</v>
      </c>
      <c r="V221" s="134">
        <v>22628063.753233001</v>
      </c>
      <c r="W221" s="152">
        <v>4803272</v>
      </c>
      <c r="X221" s="153" t="s">
        <v>821</v>
      </c>
      <c r="Y221" s="154" t="s">
        <v>821</v>
      </c>
      <c r="Z221" s="147">
        <v>31536087</v>
      </c>
      <c r="AA221" s="124">
        <v>35134580</v>
      </c>
      <c r="AB221" s="125">
        <v>35697014</v>
      </c>
      <c r="AC221" s="147">
        <v>1141523.1099999999</v>
      </c>
      <c r="AD221" s="124">
        <v>1234079.7</v>
      </c>
      <c r="AE221" s="134">
        <v>1292340.9450000001</v>
      </c>
      <c r="AF221" s="147"/>
      <c r="AG221" s="124">
        <v>10889.76</v>
      </c>
      <c r="AH221" s="134">
        <v>10528.63</v>
      </c>
      <c r="AI221" s="147">
        <v>0</v>
      </c>
      <c r="AJ221" s="124">
        <v>73134.95</v>
      </c>
      <c r="AK221" s="148">
        <v>5899.11</v>
      </c>
      <c r="AL221" s="147"/>
      <c r="AM221" s="124">
        <v>0</v>
      </c>
      <c r="AN221" s="155">
        <v>0</v>
      </c>
      <c r="AO221" s="147">
        <v>0</v>
      </c>
      <c r="AP221" s="124">
        <v>0</v>
      </c>
      <c r="AQ221" s="125">
        <v>0</v>
      </c>
      <c r="AR221" s="147">
        <v>0</v>
      </c>
      <c r="AS221" s="124">
        <v>0</v>
      </c>
      <c r="AT221" s="134">
        <v>9208.57</v>
      </c>
      <c r="AU221" s="147"/>
      <c r="AV221" s="124">
        <v>0</v>
      </c>
      <c r="AW221" s="134">
        <v>0</v>
      </c>
      <c r="AX221" s="147"/>
      <c r="AY221" s="124">
        <v>49676.69</v>
      </c>
      <c r="AZ221" s="134">
        <v>75673.64</v>
      </c>
      <c r="BA221" s="147"/>
      <c r="BB221" s="124"/>
      <c r="BC221" s="148">
        <v>2732.73</v>
      </c>
      <c r="BD221" s="147"/>
      <c r="BE221" s="124">
        <v>285392.17</v>
      </c>
      <c r="BF221" s="155">
        <v>451224.33999999997</v>
      </c>
      <c r="BG221" s="147"/>
      <c r="BH221" s="124"/>
      <c r="BI221" s="125">
        <v>35925.82</v>
      </c>
      <c r="BJ221" s="147">
        <v>0</v>
      </c>
      <c r="BK221" s="124">
        <v>0</v>
      </c>
      <c r="BL221" s="134">
        <v>0</v>
      </c>
      <c r="BM221" s="147"/>
      <c r="BN221" s="124">
        <v>0</v>
      </c>
      <c r="BO221" s="155">
        <v>0</v>
      </c>
      <c r="BP221" s="147"/>
      <c r="BQ221" s="124"/>
      <c r="BR221" s="125">
        <v>2854.74</v>
      </c>
      <c r="BS221" s="156">
        <f t="shared" si="54"/>
        <v>54457121.472487003</v>
      </c>
      <c r="BT221" s="157">
        <f t="shared" si="55"/>
        <v>58991540.827860124</v>
      </c>
      <c r="BU221" s="158">
        <f t="shared" si="56"/>
        <v>60211466.278233007</v>
      </c>
      <c r="BV221" s="159">
        <f t="shared" si="45"/>
        <v>0.97099333879562899</v>
      </c>
      <c r="BW221" s="160">
        <f t="shared" si="46"/>
        <v>1.031745010822267</v>
      </c>
      <c r="BX221" s="161">
        <f t="shared" si="47"/>
        <v>1.0333358917919155</v>
      </c>
      <c r="BY221" s="29">
        <f t="shared" si="48"/>
        <v>0</v>
      </c>
      <c r="BZ221" s="59">
        <f t="shared" si="49"/>
        <v>0</v>
      </c>
      <c r="CA221" s="60">
        <f t="shared" si="50"/>
        <v>0</v>
      </c>
      <c r="CB221" s="29">
        <f t="shared" si="57"/>
        <v>0</v>
      </c>
      <c r="CC221" s="59">
        <f t="shared" si="58"/>
        <v>0</v>
      </c>
      <c r="CD221" s="60">
        <f t="shared" si="59"/>
        <v>0</v>
      </c>
      <c r="CE221" s="29">
        <f t="shared" si="51"/>
        <v>0</v>
      </c>
      <c r="CF221" s="59">
        <f t="shared" si="52"/>
        <v>0</v>
      </c>
      <c r="CG221" s="60">
        <f t="shared" si="53"/>
        <v>0</v>
      </c>
      <c r="CJ221" s="121"/>
    </row>
    <row r="222" spans="1:88" x14ac:dyDescent="0.2">
      <c r="A222" s="146" t="s">
        <v>312</v>
      </c>
      <c r="B222" s="47" t="s">
        <v>777</v>
      </c>
      <c r="C222" s="4" t="s">
        <v>311</v>
      </c>
      <c r="D222" s="5" t="s">
        <v>745</v>
      </c>
      <c r="E222" s="4" t="s">
        <v>653</v>
      </c>
      <c r="F222" s="39" t="s">
        <v>786</v>
      </c>
      <c r="G222" s="36" t="s">
        <v>786</v>
      </c>
      <c r="H222" s="38" t="s">
        <v>786</v>
      </c>
      <c r="I222" s="31">
        <v>0</v>
      </c>
      <c r="J222" s="64">
        <v>0.4</v>
      </c>
      <c r="K222" s="123">
        <v>2109146</v>
      </c>
      <c r="L222" s="124">
        <v>2150233.2597402595</v>
      </c>
      <c r="M222" s="125">
        <v>2191320.2507429998</v>
      </c>
      <c r="N222" s="147">
        <v>1950960.05</v>
      </c>
      <c r="O222" s="133">
        <v>1988965.7652597402</v>
      </c>
      <c r="P222" s="148">
        <v>2026971.231937275</v>
      </c>
      <c r="Q222" s="149">
        <v>0.5</v>
      </c>
      <c r="R222" s="150">
        <v>0.5</v>
      </c>
      <c r="S222" s="151">
        <v>0.5</v>
      </c>
      <c r="T222" s="132">
        <v>-13143892.175001998</v>
      </c>
      <c r="U222" s="124">
        <v>-13399942.022566972</v>
      </c>
      <c r="V222" s="134">
        <v>-13655991.870131999</v>
      </c>
      <c r="W222" s="152">
        <v>1776949</v>
      </c>
      <c r="X222" s="153" t="s">
        <v>821</v>
      </c>
      <c r="Y222" s="154" t="s">
        <v>821</v>
      </c>
      <c r="Z222" s="147">
        <v>15072105</v>
      </c>
      <c r="AA222" s="124">
        <v>16656950</v>
      </c>
      <c r="AB222" s="125">
        <v>17339949</v>
      </c>
      <c r="AC222" s="147">
        <v>337032.234</v>
      </c>
      <c r="AD222" s="124">
        <v>356098.4</v>
      </c>
      <c r="AE222" s="134">
        <v>375771.60000000003</v>
      </c>
      <c r="AF222" s="147"/>
      <c r="AG222" s="124">
        <v>0</v>
      </c>
      <c r="AH222" s="134">
        <v>0</v>
      </c>
      <c r="AI222" s="147">
        <v>0</v>
      </c>
      <c r="AJ222" s="124">
        <v>0</v>
      </c>
      <c r="AK222" s="148">
        <v>0</v>
      </c>
      <c r="AL222" s="147"/>
      <c r="AM222" s="124">
        <v>0</v>
      </c>
      <c r="AN222" s="155">
        <v>0</v>
      </c>
      <c r="AO222" s="147">
        <v>0</v>
      </c>
      <c r="AP222" s="124">
        <v>0</v>
      </c>
      <c r="AQ222" s="125">
        <v>0</v>
      </c>
      <c r="AR222" s="147">
        <v>0</v>
      </c>
      <c r="AS222" s="124">
        <v>32411.600000000002</v>
      </c>
      <c r="AT222" s="134">
        <v>69201.600000000006</v>
      </c>
      <c r="AU222" s="147"/>
      <c r="AV222" s="124">
        <v>0</v>
      </c>
      <c r="AW222" s="134">
        <v>-396</v>
      </c>
      <c r="AX222" s="147"/>
      <c r="AY222" s="124">
        <v>560</v>
      </c>
      <c r="AZ222" s="134">
        <v>8070.8</v>
      </c>
      <c r="BA222" s="147"/>
      <c r="BB222" s="124"/>
      <c r="BC222" s="148">
        <v>1811.2</v>
      </c>
      <c r="BD222" s="147"/>
      <c r="BE222" s="124">
        <v>105639.6</v>
      </c>
      <c r="BF222" s="155">
        <v>173254.40000000002</v>
      </c>
      <c r="BG222" s="147"/>
      <c r="BH222" s="124"/>
      <c r="BI222" s="125">
        <v>14718</v>
      </c>
      <c r="BJ222" s="147">
        <v>0</v>
      </c>
      <c r="BK222" s="124">
        <v>0</v>
      </c>
      <c r="BL222" s="134">
        <v>0</v>
      </c>
      <c r="BM222" s="147"/>
      <c r="BN222" s="124">
        <v>0</v>
      </c>
      <c r="BO222" s="155">
        <v>0</v>
      </c>
      <c r="BP222" s="147"/>
      <c r="BQ222" s="124"/>
      <c r="BR222" s="125">
        <v>520</v>
      </c>
      <c r="BS222" s="156">
        <f t="shared" si="54"/>
        <v>2265245.0589980017</v>
      </c>
      <c r="BT222" s="157">
        <f t="shared" si="55"/>
        <v>3751717.5774330292</v>
      </c>
      <c r="BU222" s="158">
        <f t="shared" si="56"/>
        <v>4326908.7298680022</v>
      </c>
      <c r="BV222" s="159">
        <f t="shared" si="45"/>
        <v>1.0740105516630909</v>
      </c>
      <c r="BW222" s="160">
        <f t="shared" si="46"/>
        <v>1.7447956217951086</v>
      </c>
      <c r="BX222" s="161">
        <f t="shared" si="47"/>
        <v>1.9745670348279305</v>
      </c>
      <c r="BY222" s="29">
        <f t="shared" si="48"/>
        <v>0</v>
      </c>
      <c r="BZ222" s="59">
        <f t="shared" si="49"/>
        <v>0</v>
      </c>
      <c r="CA222" s="60">
        <f t="shared" si="50"/>
        <v>0</v>
      </c>
      <c r="CB222" s="29">
        <f t="shared" si="57"/>
        <v>0</v>
      </c>
      <c r="CC222" s="59">
        <f t="shared" si="58"/>
        <v>0</v>
      </c>
      <c r="CD222" s="60">
        <f t="shared" si="59"/>
        <v>0</v>
      </c>
      <c r="CE222" s="29">
        <f t="shared" si="51"/>
        <v>78050</v>
      </c>
      <c r="CF222" s="59">
        <f t="shared" si="52"/>
        <v>800742</v>
      </c>
      <c r="CG222" s="60">
        <f t="shared" si="53"/>
        <v>1067794</v>
      </c>
      <c r="CJ222" s="121"/>
    </row>
    <row r="223" spans="1:88" x14ac:dyDescent="0.2">
      <c r="A223" s="146" t="s">
        <v>314</v>
      </c>
      <c r="B223" s="47" t="s">
        <v>777</v>
      </c>
      <c r="C223" s="4" t="s">
        <v>313</v>
      </c>
      <c r="D223" s="5" t="s">
        <v>740</v>
      </c>
      <c r="E223" s="4" t="s">
        <v>653</v>
      </c>
      <c r="F223" s="5"/>
      <c r="G223" s="8" t="s">
        <v>802</v>
      </c>
      <c r="H223" s="40"/>
      <c r="I223" s="31">
        <v>0</v>
      </c>
      <c r="J223" s="64">
        <v>0.4</v>
      </c>
      <c r="K223" s="123">
        <v>1619190</v>
      </c>
      <c r="L223" s="124">
        <v>1650732.6623376622</v>
      </c>
      <c r="M223" s="125">
        <v>1682274.812075</v>
      </c>
      <c r="N223" s="147">
        <v>1497750.75</v>
      </c>
      <c r="O223" s="133">
        <v>1526927.7126623376</v>
      </c>
      <c r="P223" s="148">
        <v>1556104.2011693751</v>
      </c>
      <c r="Q223" s="149">
        <v>0.5</v>
      </c>
      <c r="R223" s="150">
        <v>0.5</v>
      </c>
      <c r="S223" s="151">
        <v>0.5</v>
      </c>
      <c r="T223" s="132">
        <v>-15222497.385518</v>
      </c>
      <c r="U223" s="124">
        <v>-15519039.54237874</v>
      </c>
      <c r="V223" s="134">
        <v>-15815581.699239001</v>
      </c>
      <c r="W223" s="152">
        <v>1657549</v>
      </c>
      <c r="X223" s="153" t="s">
        <v>821</v>
      </c>
      <c r="Y223" s="154" t="s">
        <v>821</v>
      </c>
      <c r="Z223" s="147">
        <v>16142940</v>
      </c>
      <c r="AA223" s="124">
        <v>16203872</v>
      </c>
      <c r="AB223" s="125">
        <v>17745342</v>
      </c>
      <c r="AC223" s="147">
        <v>238698.6</v>
      </c>
      <c r="AD223" s="124">
        <v>238698.6</v>
      </c>
      <c r="AE223" s="134">
        <v>263480.60000000003</v>
      </c>
      <c r="AF223" s="147"/>
      <c r="AG223" s="124">
        <v>20366.2</v>
      </c>
      <c r="AH223" s="134">
        <v>0</v>
      </c>
      <c r="AI223" s="147">
        <v>0</v>
      </c>
      <c r="AJ223" s="124">
        <v>0</v>
      </c>
      <c r="AK223" s="148">
        <v>0</v>
      </c>
      <c r="AL223" s="147"/>
      <c r="AM223" s="124">
        <v>0</v>
      </c>
      <c r="AN223" s="155">
        <v>0</v>
      </c>
      <c r="AO223" s="147">
        <v>0</v>
      </c>
      <c r="AP223" s="124">
        <v>0</v>
      </c>
      <c r="AQ223" s="125">
        <v>0</v>
      </c>
      <c r="AR223" s="147">
        <v>0</v>
      </c>
      <c r="AS223" s="124">
        <v>0</v>
      </c>
      <c r="AT223" s="134">
        <v>0</v>
      </c>
      <c r="AU223" s="147"/>
      <c r="AV223" s="124">
        <v>0</v>
      </c>
      <c r="AW223" s="134">
        <v>0</v>
      </c>
      <c r="AX223" s="147"/>
      <c r="AY223" s="124">
        <v>2616.4</v>
      </c>
      <c r="AZ223" s="134">
        <v>611.20000000000005</v>
      </c>
      <c r="BA223" s="147"/>
      <c r="BB223" s="124"/>
      <c r="BC223" s="148">
        <v>0</v>
      </c>
      <c r="BD223" s="147"/>
      <c r="BE223" s="124">
        <v>128755.20000000001</v>
      </c>
      <c r="BF223" s="155">
        <v>1919888.4000000001</v>
      </c>
      <c r="BG223" s="147"/>
      <c r="BH223" s="124"/>
      <c r="BI223" s="125">
        <v>-1723124.084</v>
      </c>
      <c r="BJ223" s="147">
        <v>80899.600000000006</v>
      </c>
      <c r="BK223" s="124">
        <v>68576.400000000009</v>
      </c>
      <c r="BL223" s="134">
        <v>0</v>
      </c>
      <c r="BM223" s="147"/>
      <c r="BN223" s="124">
        <v>88672.8</v>
      </c>
      <c r="BO223" s="155">
        <v>-3087.1800000000048</v>
      </c>
      <c r="BP223" s="147"/>
      <c r="BQ223" s="124"/>
      <c r="BR223" s="125">
        <v>0</v>
      </c>
      <c r="BS223" s="156">
        <f t="shared" si="54"/>
        <v>1240040.8144819997</v>
      </c>
      <c r="BT223" s="157">
        <f t="shared" si="55"/>
        <v>1232518.0576212592</v>
      </c>
      <c r="BU223" s="158">
        <f t="shared" si="56"/>
        <v>2387529.236761</v>
      </c>
      <c r="BV223" s="159">
        <f t="shared" si="45"/>
        <v>0.76584021299662164</v>
      </c>
      <c r="BW223" s="160">
        <f t="shared" si="46"/>
        <v>0.7466491005732242</v>
      </c>
      <c r="BX223" s="161">
        <f t="shared" si="47"/>
        <v>1.4192266445552404</v>
      </c>
      <c r="BY223" s="29">
        <f t="shared" si="48"/>
        <v>257709.93551800027</v>
      </c>
      <c r="BZ223" s="59">
        <f t="shared" si="49"/>
        <v>294409.65504107834</v>
      </c>
      <c r="CA223" s="60">
        <f t="shared" si="50"/>
        <v>0</v>
      </c>
      <c r="CB223" s="29">
        <f t="shared" si="57"/>
        <v>257710</v>
      </c>
      <c r="CC223" s="59">
        <f t="shared" si="58"/>
        <v>294410</v>
      </c>
      <c r="CD223" s="60">
        <f t="shared" si="59"/>
        <v>0</v>
      </c>
      <c r="CE223" s="29">
        <f t="shared" si="51"/>
        <v>0</v>
      </c>
      <c r="CF223" s="59">
        <f t="shared" si="52"/>
        <v>0</v>
      </c>
      <c r="CG223" s="60">
        <f t="shared" si="53"/>
        <v>352627</v>
      </c>
      <c r="CJ223" s="121"/>
    </row>
    <row r="224" spans="1:88" x14ac:dyDescent="0.2">
      <c r="A224" s="146" t="s">
        <v>316</v>
      </c>
      <c r="B224" s="47" t="s">
        <v>777</v>
      </c>
      <c r="C224" s="4" t="s">
        <v>315</v>
      </c>
      <c r="D224" s="5" t="s">
        <v>694</v>
      </c>
      <c r="E224" s="4" t="s">
        <v>695</v>
      </c>
      <c r="F224" s="39" t="s">
        <v>791</v>
      </c>
      <c r="G224" s="36" t="s">
        <v>791</v>
      </c>
      <c r="H224" s="38" t="s">
        <v>791</v>
      </c>
      <c r="I224" s="31">
        <v>0</v>
      </c>
      <c r="J224" s="64">
        <v>0.4</v>
      </c>
      <c r="K224" s="123">
        <v>2082907</v>
      </c>
      <c r="L224" s="124">
        <v>2123483.1103896108</v>
      </c>
      <c r="M224" s="125">
        <v>2164058.9988779998</v>
      </c>
      <c r="N224" s="147">
        <v>1926688.9750000001</v>
      </c>
      <c r="O224" s="133">
        <v>1964221.87711039</v>
      </c>
      <c r="P224" s="148">
        <v>2001754.5739621499</v>
      </c>
      <c r="Q224" s="149">
        <v>0.5</v>
      </c>
      <c r="R224" s="150">
        <v>0.5</v>
      </c>
      <c r="S224" s="151">
        <v>0.5</v>
      </c>
      <c r="T224" s="132">
        <v>-8522917.2528050002</v>
      </c>
      <c r="U224" s="124">
        <v>-8688948.1083791219</v>
      </c>
      <c r="V224" s="134">
        <v>-8854978.9639529996</v>
      </c>
      <c r="W224" s="152">
        <v>948195</v>
      </c>
      <c r="X224" s="153" t="s">
        <v>817</v>
      </c>
      <c r="Y224" s="154" t="s">
        <v>821</v>
      </c>
      <c r="Z224" s="147">
        <v>9928116</v>
      </c>
      <c r="AA224" s="124">
        <v>9890548</v>
      </c>
      <c r="AB224" s="125">
        <v>10781527</v>
      </c>
      <c r="AC224" s="147">
        <v>349640.2</v>
      </c>
      <c r="AD224" s="124">
        <v>378291.60000000003</v>
      </c>
      <c r="AE224" s="134">
        <v>396550.40000000002</v>
      </c>
      <c r="AF224" s="147"/>
      <c r="AG224" s="124">
        <v>0</v>
      </c>
      <c r="AH224" s="134">
        <v>12333.2</v>
      </c>
      <c r="AI224" s="147">
        <v>1132.4000000000001</v>
      </c>
      <c r="AJ224" s="124">
        <v>0</v>
      </c>
      <c r="AK224" s="148">
        <v>0</v>
      </c>
      <c r="AL224" s="147"/>
      <c r="AM224" s="124">
        <v>0</v>
      </c>
      <c r="AN224" s="155">
        <v>0</v>
      </c>
      <c r="AO224" s="147">
        <v>0</v>
      </c>
      <c r="AP224" s="124">
        <v>0</v>
      </c>
      <c r="AQ224" s="125">
        <v>0</v>
      </c>
      <c r="AR224" s="147">
        <v>20.8</v>
      </c>
      <c r="AS224" s="124">
        <v>3636.8</v>
      </c>
      <c r="AT224" s="134">
        <v>0</v>
      </c>
      <c r="AU224" s="147"/>
      <c r="AV224" s="124">
        <v>0</v>
      </c>
      <c r="AW224" s="134">
        <v>0</v>
      </c>
      <c r="AX224" s="147"/>
      <c r="AY224" s="124">
        <v>123979.20000000001</v>
      </c>
      <c r="AZ224" s="134">
        <v>5570.8</v>
      </c>
      <c r="BA224" s="147"/>
      <c r="BB224" s="124"/>
      <c r="BC224" s="148">
        <v>1029.6000000000001</v>
      </c>
      <c r="BD224" s="147"/>
      <c r="BE224" s="124">
        <v>0</v>
      </c>
      <c r="BF224" s="155">
        <v>155287.6</v>
      </c>
      <c r="BG224" s="147"/>
      <c r="BH224" s="124"/>
      <c r="BI224" s="125">
        <v>-3596.4</v>
      </c>
      <c r="BJ224" s="147">
        <v>0</v>
      </c>
      <c r="BK224" s="124">
        <v>0</v>
      </c>
      <c r="BL224" s="134">
        <v>0</v>
      </c>
      <c r="BM224" s="147"/>
      <c r="BN224" s="124">
        <v>0</v>
      </c>
      <c r="BO224" s="155">
        <v>0</v>
      </c>
      <c r="BP224" s="147"/>
      <c r="BQ224" s="124"/>
      <c r="BR224" s="125">
        <v>2811.6000000000004</v>
      </c>
      <c r="BS224" s="156">
        <f t="shared" si="54"/>
        <v>2059414.5471950006</v>
      </c>
      <c r="BT224" s="157">
        <f t="shared" si="55"/>
        <v>1631651.8916208781</v>
      </c>
      <c r="BU224" s="158">
        <f t="shared" si="56"/>
        <v>2420679.2360469997</v>
      </c>
      <c r="BV224" s="159">
        <f t="shared" si="45"/>
        <v>0.98872131458341661</v>
      </c>
      <c r="BW224" s="160">
        <f t="shared" si="46"/>
        <v>0.76838468063986964</v>
      </c>
      <c r="BX224" s="161">
        <f t="shared" si="47"/>
        <v>1.1185828285190236</v>
      </c>
      <c r="BY224" s="29">
        <f t="shared" si="48"/>
        <v>0</v>
      </c>
      <c r="BZ224" s="59">
        <f t="shared" si="49"/>
        <v>332569.98548951186</v>
      </c>
      <c r="CA224" s="60">
        <f t="shared" si="50"/>
        <v>0</v>
      </c>
      <c r="CB224" s="29">
        <f t="shared" si="57"/>
        <v>0</v>
      </c>
      <c r="CC224" s="59">
        <f t="shared" si="58"/>
        <v>332570</v>
      </c>
      <c r="CD224" s="60">
        <f t="shared" si="59"/>
        <v>0</v>
      </c>
      <c r="CE224" s="29">
        <f t="shared" si="51"/>
        <v>0</v>
      </c>
      <c r="CF224" s="59">
        <f t="shared" si="52"/>
        <v>0</v>
      </c>
      <c r="CG224" s="60">
        <f t="shared" si="53"/>
        <v>128310</v>
      </c>
      <c r="CJ224" s="121"/>
    </row>
    <row r="225" spans="1:88" x14ac:dyDescent="0.2">
      <c r="A225" s="146" t="s">
        <v>318</v>
      </c>
      <c r="B225" s="47" t="s">
        <v>777</v>
      </c>
      <c r="C225" s="4" t="s">
        <v>317</v>
      </c>
      <c r="D225" s="5" t="s">
        <v>705</v>
      </c>
      <c r="E225" s="4" t="s">
        <v>706</v>
      </c>
      <c r="F225" s="5"/>
      <c r="G225" s="8" t="s">
        <v>802</v>
      </c>
      <c r="H225" s="40"/>
      <c r="I225" s="31">
        <v>0</v>
      </c>
      <c r="J225" s="64">
        <v>0.4</v>
      </c>
      <c r="K225" s="123">
        <v>2079948</v>
      </c>
      <c r="L225" s="124">
        <v>2120466.4675324676</v>
      </c>
      <c r="M225" s="125">
        <v>2160984.934204</v>
      </c>
      <c r="N225" s="147">
        <v>1923951.9000000001</v>
      </c>
      <c r="O225" s="133">
        <v>1961431.4824675326</v>
      </c>
      <c r="P225" s="148">
        <v>1998911.0641387003</v>
      </c>
      <c r="Q225" s="149">
        <v>0.5</v>
      </c>
      <c r="R225" s="150">
        <v>0.5</v>
      </c>
      <c r="S225" s="151">
        <v>0.5</v>
      </c>
      <c r="T225" s="132">
        <v>-14609163.225710999</v>
      </c>
      <c r="U225" s="124">
        <v>-14893757.31452355</v>
      </c>
      <c r="V225" s="134">
        <v>-15178351.403336</v>
      </c>
      <c r="W225" s="152">
        <v>7663574</v>
      </c>
      <c r="X225" s="153" t="s">
        <v>821</v>
      </c>
      <c r="Y225" s="154" t="s">
        <v>821</v>
      </c>
      <c r="Z225" s="147">
        <v>12927016</v>
      </c>
      <c r="AA225" s="124">
        <v>19966308</v>
      </c>
      <c r="AB225" s="125">
        <v>17595086</v>
      </c>
      <c r="AC225" s="147">
        <v>226901.6</v>
      </c>
      <c r="AD225" s="124">
        <v>243578.6</v>
      </c>
      <c r="AE225" s="134">
        <v>250559.40000000002</v>
      </c>
      <c r="AF225" s="147"/>
      <c r="AG225" s="124">
        <v>7672.4000000000005</v>
      </c>
      <c r="AH225" s="134">
        <v>4884.6000000000004</v>
      </c>
      <c r="AI225" s="147">
        <v>0</v>
      </c>
      <c r="AJ225" s="124">
        <v>0</v>
      </c>
      <c r="AK225" s="148">
        <v>0</v>
      </c>
      <c r="AL225" s="147"/>
      <c r="AM225" s="124">
        <v>0</v>
      </c>
      <c r="AN225" s="155">
        <v>0</v>
      </c>
      <c r="AO225" s="147">
        <v>0</v>
      </c>
      <c r="AP225" s="124">
        <v>0</v>
      </c>
      <c r="AQ225" s="125">
        <v>0</v>
      </c>
      <c r="AR225" s="147">
        <v>1692</v>
      </c>
      <c r="AS225" s="124">
        <v>0</v>
      </c>
      <c r="AT225" s="134">
        <v>0</v>
      </c>
      <c r="AU225" s="147"/>
      <c r="AV225" s="124">
        <v>-1692</v>
      </c>
      <c r="AW225" s="134">
        <v>0</v>
      </c>
      <c r="AX225" s="147"/>
      <c r="AY225" s="124">
        <v>6151.2000000000007</v>
      </c>
      <c r="AZ225" s="134">
        <v>22988.800000000003</v>
      </c>
      <c r="BA225" s="147"/>
      <c r="BB225" s="124"/>
      <c r="BC225" s="148">
        <v>2783.6000000000004</v>
      </c>
      <c r="BD225" s="147"/>
      <c r="BE225" s="124">
        <v>132669.20000000001</v>
      </c>
      <c r="BF225" s="155">
        <v>189248</v>
      </c>
      <c r="BG225" s="147"/>
      <c r="BH225" s="124"/>
      <c r="BI225" s="125">
        <v>4126</v>
      </c>
      <c r="BJ225" s="147">
        <v>18651.600000000002</v>
      </c>
      <c r="BK225" s="124">
        <v>0</v>
      </c>
      <c r="BL225" s="134">
        <v>0</v>
      </c>
      <c r="BM225" s="147"/>
      <c r="BN225" s="124">
        <v>-472</v>
      </c>
      <c r="BO225" s="155">
        <v>-197.60000000000002</v>
      </c>
      <c r="BP225" s="147"/>
      <c r="BQ225" s="124"/>
      <c r="BR225" s="125">
        <v>967.2</v>
      </c>
      <c r="BS225" s="156">
        <f t="shared" si="54"/>
        <v>-1434902.025711</v>
      </c>
      <c r="BT225" s="157">
        <f t="shared" si="55"/>
        <v>5460458.0854764488</v>
      </c>
      <c r="BU225" s="158">
        <f t="shared" si="56"/>
        <v>2892094.5966640003</v>
      </c>
      <c r="BV225" s="159">
        <f t="shared" si="45"/>
        <v>-0.6898739899800379</v>
      </c>
      <c r="BW225" s="160">
        <f t="shared" si="46"/>
        <v>2.5751211674809666</v>
      </c>
      <c r="BX225" s="161">
        <f t="shared" si="47"/>
        <v>1.3383224245981635</v>
      </c>
      <c r="BY225" s="29">
        <f t="shared" si="48"/>
        <v>3358853.9257110003</v>
      </c>
      <c r="BZ225" s="59">
        <f t="shared" si="49"/>
        <v>0</v>
      </c>
      <c r="CA225" s="60">
        <f t="shared" si="50"/>
        <v>0</v>
      </c>
      <c r="CB225" s="29">
        <f t="shared" si="57"/>
        <v>3358854</v>
      </c>
      <c r="CC225" s="59">
        <f t="shared" si="58"/>
        <v>0</v>
      </c>
      <c r="CD225" s="60">
        <f t="shared" si="59"/>
        <v>0</v>
      </c>
      <c r="CE225" s="29">
        <f t="shared" si="51"/>
        <v>0</v>
      </c>
      <c r="CF225" s="59">
        <f t="shared" si="52"/>
        <v>1669996</v>
      </c>
      <c r="CG225" s="60">
        <f t="shared" si="53"/>
        <v>365555</v>
      </c>
      <c r="CJ225" s="121"/>
    </row>
    <row r="226" spans="1:88" x14ac:dyDescent="0.2">
      <c r="A226" s="146" t="s">
        <v>320</v>
      </c>
      <c r="B226" s="47" t="s">
        <v>780</v>
      </c>
      <c r="C226" s="4" t="s">
        <v>319</v>
      </c>
      <c r="D226" s="5" t="s">
        <v>653</v>
      </c>
      <c r="E226" s="4" t="s">
        <v>711</v>
      </c>
      <c r="F226" s="5"/>
      <c r="G226" s="8" t="s">
        <v>802</v>
      </c>
      <c r="H226" s="40"/>
      <c r="I226" s="31">
        <v>0</v>
      </c>
      <c r="J226" s="64">
        <v>0.49</v>
      </c>
      <c r="K226" s="123">
        <v>3891340</v>
      </c>
      <c r="L226" s="124">
        <v>3967145.3246753244</v>
      </c>
      <c r="M226" s="125">
        <v>4042950.2295470005</v>
      </c>
      <c r="N226" s="147">
        <v>3599489.5</v>
      </c>
      <c r="O226" s="133">
        <v>3669609.4253246752</v>
      </c>
      <c r="P226" s="148">
        <v>3739728.9623309756</v>
      </c>
      <c r="Q226" s="149">
        <v>0.16342197611250175</v>
      </c>
      <c r="R226" s="150">
        <v>0.16342197611250175</v>
      </c>
      <c r="S226" s="151">
        <v>0.16342197611250175</v>
      </c>
      <c r="T226" s="132">
        <v>-760156.79872899922</v>
      </c>
      <c r="U226" s="124">
        <v>-774965.04805488873</v>
      </c>
      <c r="V226" s="134">
        <v>-789773.29738100001</v>
      </c>
      <c r="W226" s="152">
        <v>279743.21000000002</v>
      </c>
      <c r="X226" s="153" t="s">
        <v>821</v>
      </c>
      <c r="Y226" s="154" t="s">
        <v>821</v>
      </c>
      <c r="Z226" s="147">
        <v>4510376</v>
      </c>
      <c r="AA226" s="124">
        <v>4875469</v>
      </c>
      <c r="AB226" s="125">
        <v>5045289</v>
      </c>
      <c r="AC226" s="147">
        <v>197516.24374999999</v>
      </c>
      <c r="AD226" s="124">
        <v>225011.43</v>
      </c>
      <c r="AE226" s="134">
        <v>250935.86</v>
      </c>
      <c r="AF226" s="147"/>
      <c r="AG226" s="124">
        <v>4124.33</v>
      </c>
      <c r="AH226" s="134">
        <v>0</v>
      </c>
      <c r="AI226" s="147">
        <v>0</v>
      </c>
      <c r="AJ226" s="124">
        <v>0</v>
      </c>
      <c r="AK226" s="148">
        <v>0</v>
      </c>
      <c r="AL226" s="147"/>
      <c r="AM226" s="124">
        <v>0</v>
      </c>
      <c r="AN226" s="155">
        <v>0</v>
      </c>
      <c r="AO226" s="147">
        <v>0</v>
      </c>
      <c r="AP226" s="124">
        <v>0</v>
      </c>
      <c r="AQ226" s="125">
        <v>0</v>
      </c>
      <c r="AR226" s="147">
        <v>0</v>
      </c>
      <c r="AS226" s="124">
        <v>0</v>
      </c>
      <c r="AT226" s="134">
        <v>0</v>
      </c>
      <c r="AU226" s="147"/>
      <c r="AV226" s="124">
        <v>0</v>
      </c>
      <c r="AW226" s="134">
        <v>0</v>
      </c>
      <c r="AX226" s="147"/>
      <c r="AY226" s="124">
        <v>0</v>
      </c>
      <c r="AZ226" s="134">
        <v>3626.98</v>
      </c>
      <c r="BA226" s="147"/>
      <c r="BB226" s="124"/>
      <c r="BC226" s="148">
        <v>0</v>
      </c>
      <c r="BD226" s="147"/>
      <c r="BE226" s="124">
        <v>78606.78</v>
      </c>
      <c r="BF226" s="155">
        <v>110443.06</v>
      </c>
      <c r="BG226" s="147"/>
      <c r="BH226" s="124"/>
      <c r="BI226" s="125">
        <v>1039.78</v>
      </c>
      <c r="BJ226" s="147">
        <v>0</v>
      </c>
      <c r="BK226" s="124">
        <v>0</v>
      </c>
      <c r="BL226" s="134">
        <v>0</v>
      </c>
      <c r="BM226" s="147"/>
      <c r="BN226" s="124">
        <v>0</v>
      </c>
      <c r="BO226" s="155">
        <v>0</v>
      </c>
      <c r="BP226" s="147"/>
      <c r="BQ226" s="124"/>
      <c r="BR226" s="125">
        <v>2058</v>
      </c>
      <c r="BS226" s="156">
        <f t="shared" si="54"/>
        <v>3947735.4450210012</v>
      </c>
      <c r="BT226" s="157">
        <f t="shared" si="55"/>
        <v>4408246.4919451112</v>
      </c>
      <c r="BU226" s="158">
        <f t="shared" si="56"/>
        <v>4623619.382619001</v>
      </c>
      <c r="BV226" s="159">
        <f t="shared" si="45"/>
        <v>1.0144925514144232</v>
      </c>
      <c r="BW226" s="160">
        <f t="shared" si="46"/>
        <v>1.1111885578091061</v>
      </c>
      <c r="BX226" s="161">
        <f t="shared" si="47"/>
        <v>1.1436251054559885</v>
      </c>
      <c r="BY226" s="29">
        <f t="shared" si="48"/>
        <v>0</v>
      </c>
      <c r="BZ226" s="59">
        <f t="shared" si="49"/>
        <v>0</v>
      </c>
      <c r="CA226" s="60">
        <f t="shared" si="50"/>
        <v>0</v>
      </c>
      <c r="CB226" s="29">
        <f t="shared" si="57"/>
        <v>0</v>
      </c>
      <c r="CC226" s="59">
        <f t="shared" si="58"/>
        <v>0</v>
      </c>
      <c r="CD226" s="60">
        <f t="shared" si="59"/>
        <v>0</v>
      </c>
      <c r="CE226" s="29">
        <f t="shared" si="51"/>
        <v>9216</v>
      </c>
      <c r="CF226" s="59">
        <f t="shared" si="52"/>
        <v>72086</v>
      </c>
      <c r="CG226" s="60">
        <f t="shared" si="53"/>
        <v>94894</v>
      </c>
      <c r="CJ226" s="121"/>
    </row>
    <row r="227" spans="1:88" x14ac:dyDescent="0.2">
      <c r="A227" s="146" t="s">
        <v>322</v>
      </c>
      <c r="B227" s="47" t="s">
        <v>777</v>
      </c>
      <c r="C227" s="4" t="s">
        <v>321</v>
      </c>
      <c r="D227" s="5" t="s">
        <v>733</v>
      </c>
      <c r="E227" s="4" t="s">
        <v>734</v>
      </c>
      <c r="F227" s="5"/>
      <c r="G227" s="36" t="s">
        <v>680</v>
      </c>
      <c r="H227" s="38" t="s">
        <v>680</v>
      </c>
      <c r="I227" s="31">
        <v>0</v>
      </c>
      <c r="J227" s="64">
        <v>0.4</v>
      </c>
      <c r="K227" s="123">
        <v>1431486</v>
      </c>
      <c r="L227" s="124">
        <v>1459372.0909090908</v>
      </c>
      <c r="M227" s="125">
        <v>1487257.8947340001</v>
      </c>
      <c r="N227" s="147">
        <v>1324124.55</v>
      </c>
      <c r="O227" s="133">
        <v>1349919.1840909091</v>
      </c>
      <c r="P227" s="148">
        <v>1375713.5526289502</v>
      </c>
      <c r="Q227" s="149">
        <v>0.5</v>
      </c>
      <c r="R227" s="150">
        <v>0.5</v>
      </c>
      <c r="S227" s="151">
        <v>0.5</v>
      </c>
      <c r="T227" s="132">
        <v>-4938625.8232190004</v>
      </c>
      <c r="U227" s="124">
        <v>-5034832.8197752144</v>
      </c>
      <c r="V227" s="134">
        <v>-5131039.8163310001</v>
      </c>
      <c r="W227" s="152">
        <v>931000</v>
      </c>
      <c r="X227" s="153" t="s">
        <v>821</v>
      </c>
      <c r="Y227" s="154" t="s">
        <v>821</v>
      </c>
      <c r="Z227" s="147">
        <v>5542938</v>
      </c>
      <c r="AA227" s="124">
        <v>6435074</v>
      </c>
      <c r="AB227" s="125">
        <v>6405612</v>
      </c>
      <c r="AC227" s="147">
        <v>394987.80000000005</v>
      </c>
      <c r="AD227" s="124">
        <v>414816.80000000005</v>
      </c>
      <c r="AE227" s="134">
        <v>413377.2</v>
      </c>
      <c r="AF227" s="147"/>
      <c r="AG227" s="124">
        <v>7775.8</v>
      </c>
      <c r="AH227" s="134">
        <v>-1764.4</v>
      </c>
      <c r="AI227" s="147">
        <v>0</v>
      </c>
      <c r="AJ227" s="124">
        <v>0</v>
      </c>
      <c r="AK227" s="148">
        <v>0</v>
      </c>
      <c r="AL227" s="147"/>
      <c r="AM227" s="124">
        <v>0</v>
      </c>
      <c r="AN227" s="155">
        <v>0</v>
      </c>
      <c r="AO227" s="147">
        <v>0</v>
      </c>
      <c r="AP227" s="124">
        <v>0</v>
      </c>
      <c r="AQ227" s="125">
        <v>0</v>
      </c>
      <c r="AR227" s="147">
        <v>0</v>
      </c>
      <c r="AS227" s="124">
        <v>0</v>
      </c>
      <c r="AT227" s="134">
        <v>0</v>
      </c>
      <c r="AU227" s="147"/>
      <c r="AV227" s="124">
        <v>0</v>
      </c>
      <c r="AW227" s="134">
        <v>0</v>
      </c>
      <c r="AX227" s="147"/>
      <c r="AY227" s="124">
        <v>2956.8</v>
      </c>
      <c r="AZ227" s="134">
        <v>4080.4</v>
      </c>
      <c r="BA227" s="147"/>
      <c r="BB227" s="124"/>
      <c r="BC227" s="148">
        <v>0</v>
      </c>
      <c r="BD227" s="147"/>
      <c r="BE227" s="124">
        <v>131881.60000000001</v>
      </c>
      <c r="BF227" s="155">
        <v>188763.2</v>
      </c>
      <c r="BG227" s="147"/>
      <c r="BH227" s="124"/>
      <c r="BI227" s="125">
        <v>2409.2000000000003</v>
      </c>
      <c r="BJ227" s="147">
        <v>0</v>
      </c>
      <c r="BK227" s="124">
        <v>0</v>
      </c>
      <c r="BL227" s="134">
        <v>10390.400000000001</v>
      </c>
      <c r="BM227" s="147"/>
      <c r="BN227" s="124">
        <v>0</v>
      </c>
      <c r="BO227" s="155">
        <v>0</v>
      </c>
      <c r="BP227" s="147"/>
      <c r="BQ227" s="124"/>
      <c r="BR227" s="125">
        <v>0</v>
      </c>
      <c r="BS227" s="156">
        <f t="shared" si="54"/>
        <v>999299.97678099945</v>
      </c>
      <c r="BT227" s="157">
        <f t="shared" si="55"/>
        <v>1957672.1802247846</v>
      </c>
      <c r="BU227" s="158">
        <f t="shared" si="56"/>
        <v>1891828.1836690009</v>
      </c>
      <c r="BV227" s="159">
        <f t="shared" si="45"/>
        <v>0.69808574920117938</v>
      </c>
      <c r="BW227" s="160">
        <f t="shared" si="46"/>
        <v>1.3414482793111977</v>
      </c>
      <c r="BX227" s="161">
        <f t="shared" si="47"/>
        <v>1.2720243008071974</v>
      </c>
      <c r="BY227" s="29">
        <f t="shared" si="48"/>
        <v>324824.57321900059</v>
      </c>
      <c r="BZ227" s="59">
        <f t="shared" si="49"/>
        <v>0</v>
      </c>
      <c r="CA227" s="60">
        <f t="shared" si="50"/>
        <v>0</v>
      </c>
      <c r="CB227" s="29">
        <f t="shared" si="57"/>
        <v>324825</v>
      </c>
      <c r="CC227" s="59">
        <f t="shared" si="58"/>
        <v>0</v>
      </c>
      <c r="CD227" s="60">
        <f t="shared" si="59"/>
        <v>0</v>
      </c>
      <c r="CE227" s="29">
        <f t="shared" si="51"/>
        <v>0</v>
      </c>
      <c r="CF227" s="59">
        <f t="shared" si="52"/>
        <v>249150</v>
      </c>
      <c r="CG227" s="60">
        <f t="shared" si="53"/>
        <v>202285</v>
      </c>
      <c r="CJ227" s="121"/>
    </row>
    <row r="228" spans="1:88" x14ac:dyDescent="0.2">
      <c r="A228" s="146" t="s">
        <v>324</v>
      </c>
      <c r="B228" s="47" t="s">
        <v>779</v>
      </c>
      <c r="C228" s="4" t="s">
        <v>323</v>
      </c>
      <c r="D228" s="5" t="s">
        <v>653</v>
      </c>
      <c r="E228" s="4" t="s">
        <v>713</v>
      </c>
      <c r="F228" s="5"/>
      <c r="G228" s="8" t="s">
        <v>802</v>
      </c>
      <c r="H228" s="38" t="s">
        <v>829</v>
      </c>
      <c r="I228" s="31">
        <v>0</v>
      </c>
      <c r="J228" s="64">
        <v>0.49</v>
      </c>
      <c r="K228" s="123">
        <v>63450622</v>
      </c>
      <c r="L228" s="124">
        <v>64686673.077922083</v>
      </c>
      <c r="M228" s="125">
        <v>65922723.822287001</v>
      </c>
      <c r="N228" s="147">
        <v>58691825.350000001</v>
      </c>
      <c r="O228" s="133">
        <v>59835172.597077928</v>
      </c>
      <c r="P228" s="148">
        <v>60978519.535615481</v>
      </c>
      <c r="Q228" s="149">
        <v>0</v>
      </c>
      <c r="R228" s="150">
        <v>0</v>
      </c>
      <c r="S228" s="151">
        <v>0</v>
      </c>
      <c r="T228" s="132">
        <v>24491462.063576002</v>
      </c>
      <c r="U228" s="124">
        <v>24968568.467411894</v>
      </c>
      <c r="V228" s="134">
        <v>25445674.871247999</v>
      </c>
      <c r="W228" s="152">
        <v>4540091</v>
      </c>
      <c r="X228" s="153" t="s">
        <v>821</v>
      </c>
      <c r="Y228" s="154" t="s">
        <v>821</v>
      </c>
      <c r="Z228" s="147">
        <v>43190371</v>
      </c>
      <c r="AA228" s="124">
        <v>42461523</v>
      </c>
      <c r="AB228" s="125">
        <v>43719466</v>
      </c>
      <c r="AC228" s="147">
        <v>1007907.705</v>
      </c>
      <c r="AD228" s="124">
        <v>1086784.4750000001</v>
      </c>
      <c r="AE228" s="134">
        <v>1147694.415</v>
      </c>
      <c r="AF228" s="147"/>
      <c r="AG228" s="124">
        <v>37138.324999999997</v>
      </c>
      <c r="AH228" s="134">
        <v>16722.474999999999</v>
      </c>
      <c r="AI228" s="147">
        <v>0</v>
      </c>
      <c r="AJ228" s="124">
        <v>0</v>
      </c>
      <c r="AK228" s="148">
        <v>0</v>
      </c>
      <c r="AL228" s="147"/>
      <c r="AM228" s="124">
        <v>0</v>
      </c>
      <c r="AN228" s="155">
        <v>0</v>
      </c>
      <c r="AO228" s="147">
        <v>0</v>
      </c>
      <c r="AP228" s="124">
        <v>0</v>
      </c>
      <c r="AQ228" s="125">
        <v>0</v>
      </c>
      <c r="AR228" s="147">
        <v>0</v>
      </c>
      <c r="AS228" s="124">
        <v>1566.04</v>
      </c>
      <c r="AT228" s="134">
        <v>6591.48</v>
      </c>
      <c r="AU228" s="147"/>
      <c r="AV228" s="124">
        <v>0</v>
      </c>
      <c r="AW228" s="134">
        <v>-337.61</v>
      </c>
      <c r="AX228" s="147"/>
      <c r="AY228" s="124">
        <v>8707.7899999999991</v>
      </c>
      <c r="AZ228" s="134">
        <v>9268.84</v>
      </c>
      <c r="BA228" s="147"/>
      <c r="BB228" s="124"/>
      <c r="BC228" s="148">
        <v>2303</v>
      </c>
      <c r="BD228" s="147"/>
      <c r="BE228" s="124">
        <v>346119.83</v>
      </c>
      <c r="BF228" s="155">
        <v>474198.48</v>
      </c>
      <c r="BG228" s="147"/>
      <c r="BH228" s="124"/>
      <c r="BI228" s="125">
        <v>14327.11</v>
      </c>
      <c r="BJ228" s="147">
        <v>0</v>
      </c>
      <c r="BK228" s="124">
        <v>0</v>
      </c>
      <c r="BL228" s="134">
        <v>0</v>
      </c>
      <c r="BM228" s="147"/>
      <c r="BN228" s="124">
        <v>0</v>
      </c>
      <c r="BO228" s="155">
        <v>0</v>
      </c>
      <c r="BP228" s="147"/>
      <c r="BQ228" s="124"/>
      <c r="BR228" s="125">
        <v>8633.31</v>
      </c>
      <c r="BS228" s="156">
        <f t="shared" si="54"/>
        <v>68689740.768575996</v>
      </c>
      <c r="BT228" s="157">
        <f t="shared" si="55"/>
        <v>68910407.927411899</v>
      </c>
      <c r="BU228" s="158">
        <f t="shared" si="56"/>
        <v>70844542.371248007</v>
      </c>
      <c r="BV228" s="159">
        <f t="shared" si="45"/>
        <v>1.0825700143424284</v>
      </c>
      <c r="BW228" s="160">
        <f t="shared" si="46"/>
        <v>1.0652952864711696</v>
      </c>
      <c r="BX228" s="161">
        <f t="shared" si="47"/>
        <v>1.0746604245636018</v>
      </c>
      <c r="BY228" s="29">
        <f t="shared" si="48"/>
        <v>0</v>
      </c>
      <c r="BZ228" s="59">
        <f t="shared" si="49"/>
        <v>0</v>
      </c>
      <c r="CA228" s="60">
        <f t="shared" si="50"/>
        <v>0</v>
      </c>
      <c r="CB228" s="29">
        <f t="shared" si="57"/>
        <v>0</v>
      </c>
      <c r="CC228" s="59">
        <f t="shared" si="58"/>
        <v>0</v>
      </c>
      <c r="CD228" s="60">
        <f t="shared" si="59"/>
        <v>0</v>
      </c>
      <c r="CE228" s="29">
        <f t="shared" si="51"/>
        <v>0</v>
      </c>
      <c r="CF228" s="59">
        <f t="shared" si="52"/>
        <v>0</v>
      </c>
      <c r="CG228" s="60">
        <f t="shared" si="53"/>
        <v>0</v>
      </c>
      <c r="CJ228" s="121"/>
    </row>
    <row r="229" spans="1:88" x14ac:dyDescent="0.2">
      <c r="A229" s="146" t="s">
        <v>326</v>
      </c>
      <c r="B229" s="47" t="s">
        <v>779</v>
      </c>
      <c r="C229" s="4" t="s">
        <v>325</v>
      </c>
      <c r="D229" s="5" t="s">
        <v>653</v>
      </c>
      <c r="E229" s="4" t="s">
        <v>709</v>
      </c>
      <c r="F229" s="5"/>
      <c r="G229" s="8" t="s">
        <v>802</v>
      </c>
      <c r="H229" s="40"/>
      <c r="I229" s="31">
        <v>0</v>
      </c>
      <c r="J229" s="64">
        <v>0.49</v>
      </c>
      <c r="K229" s="123">
        <v>88896764</v>
      </c>
      <c r="L229" s="124">
        <v>90628519.142857149</v>
      </c>
      <c r="M229" s="125">
        <v>92360274.316063002</v>
      </c>
      <c r="N229" s="147">
        <v>82229506.700000003</v>
      </c>
      <c r="O229" s="133">
        <v>83831380.20714286</v>
      </c>
      <c r="P229" s="148">
        <v>85433253.742358282</v>
      </c>
      <c r="Q229" s="149">
        <v>0</v>
      </c>
      <c r="R229" s="150">
        <v>0</v>
      </c>
      <c r="S229" s="151">
        <v>0</v>
      </c>
      <c r="T229" s="132">
        <v>42956497.278776005</v>
      </c>
      <c r="U229" s="124">
        <v>43793312.160830081</v>
      </c>
      <c r="V229" s="134">
        <v>44630127.042884</v>
      </c>
      <c r="W229" s="152">
        <v>1000000</v>
      </c>
      <c r="X229" s="153" t="s">
        <v>821</v>
      </c>
      <c r="Y229" s="154" t="s">
        <v>821</v>
      </c>
      <c r="Z229" s="147">
        <v>46503702</v>
      </c>
      <c r="AA229" s="124">
        <v>47712452</v>
      </c>
      <c r="AB229" s="125">
        <v>48760044</v>
      </c>
      <c r="AC229" s="147">
        <v>1731001.44</v>
      </c>
      <c r="AD229" s="124">
        <v>1880703.0549999999</v>
      </c>
      <c r="AE229" s="134">
        <v>1990307.7249999999</v>
      </c>
      <c r="AF229" s="147"/>
      <c r="AG229" s="124">
        <v>142.345</v>
      </c>
      <c r="AH229" s="134">
        <v>56594.02</v>
      </c>
      <c r="AI229" s="147">
        <v>0</v>
      </c>
      <c r="AJ229" s="124">
        <v>0</v>
      </c>
      <c r="AK229" s="148">
        <v>7672.91</v>
      </c>
      <c r="AL229" s="147"/>
      <c r="AM229" s="124">
        <v>0</v>
      </c>
      <c r="AN229" s="155">
        <v>0</v>
      </c>
      <c r="AO229" s="147">
        <v>0</v>
      </c>
      <c r="AP229" s="124">
        <v>0</v>
      </c>
      <c r="AQ229" s="125">
        <v>0</v>
      </c>
      <c r="AR229" s="147">
        <v>0</v>
      </c>
      <c r="AS229" s="124">
        <v>12435.22</v>
      </c>
      <c r="AT229" s="134">
        <v>6179.39</v>
      </c>
      <c r="AU229" s="147"/>
      <c r="AV229" s="124">
        <v>0</v>
      </c>
      <c r="AW229" s="134">
        <v>-829.56999999999994</v>
      </c>
      <c r="AX229" s="147"/>
      <c r="AY229" s="124">
        <v>20521.2</v>
      </c>
      <c r="AZ229" s="134">
        <v>57978.76</v>
      </c>
      <c r="BA229" s="147"/>
      <c r="BB229" s="124"/>
      <c r="BC229" s="148">
        <v>763.91</v>
      </c>
      <c r="BD229" s="147"/>
      <c r="BE229" s="124">
        <v>498953.27999999997</v>
      </c>
      <c r="BF229" s="155">
        <v>711790.66</v>
      </c>
      <c r="BG229" s="147"/>
      <c r="BH229" s="124"/>
      <c r="BI229" s="125">
        <v>15623.65</v>
      </c>
      <c r="BJ229" s="147">
        <v>0</v>
      </c>
      <c r="BK229" s="124">
        <v>0</v>
      </c>
      <c r="BL229" s="134">
        <v>0</v>
      </c>
      <c r="BM229" s="147"/>
      <c r="BN229" s="124">
        <v>0</v>
      </c>
      <c r="BO229" s="155">
        <v>0</v>
      </c>
      <c r="BP229" s="147"/>
      <c r="BQ229" s="124"/>
      <c r="BR229" s="125">
        <v>11673.76</v>
      </c>
      <c r="BS229" s="156">
        <f t="shared" si="54"/>
        <v>91191200.718776003</v>
      </c>
      <c r="BT229" s="157">
        <f t="shared" si="55"/>
        <v>93918519.260830075</v>
      </c>
      <c r="BU229" s="158">
        <f t="shared" si="56"/>
        <v>96247926.257883996</v>
      </c>
      <c r="BV229" s="159">
        <f t="shared" si="45"/>
        <v>1.0258101264380783</v>
      </c>
      <c r="BW229" s="160">
        <f t="shared" si="46"/>
        <v>1.0363020398996801</v>
      </c>
      <c r="BX229" s="161">
        <f t="shared" si="47"/>
        <v>1.0420922520056317</v>
      </c>
      <c r="BY229" s="29">
        <f t="shared" si="48"/>
        <v>0</v>
      </c>
      <c r="BZ229" s="59">
        <f t="shared" si="49"/>
        <v>0</v>
      </c>
      <c r="CA229" s="60">
        <f t="shared" si="50"/>
        <v>0</v>
      </c>
      <c r="CB229" s="29">
        <f t="shared" si="57"/>
        <v>0</v>
      </c>
      <c r="CC229" s="59">
        <f t="shared" si="58"/>
        <v>0</v>
      </c>
      <c r="CD229" s="60">
        <f t="shared" si="59"/>
        <v>0</v>
      </c>
      <c r="CE229" s="29">
        <f t="shared" si="51"/>
        <v>0</v>
      </c>
      <c r="CF229" s="59">
        <f t="shared" si="52"/>
        <v>0</v>
      </c>
      <c r="CG229" s="60">
        <f t="shared" si="53"/>
        <v>0</v>
      </c>
      <c r="CJ229" s="121"/>
    </row>
    <row r="230" spans="1:88" x14ac:dyDescent="0.2">
      <c r="A230" s="146" t="s">
        <v>328</v>
      </c>
      <c r="B230" s="47" t="s">
        <v>777</v>
      </c>
      <c r="C230" s="4" t="s">
        <v>327</v>
      </c>
      <c r="D230" s="5" t="s">
        <v>733</v>
      </c>
      <c r="E230" s="4" t="s">
        <v>734</v>
      </c>
      <c r="F230" s="5"/>
      <c r="G230" s="36" t="s">
        <v>680</v>
      </c>
      <c r="H230" s="38" t="s">
        <v>680</v>
      </c>
      <c r="I230" s="31">
        <v>0</v>
      </c>
      <c r="J230" s="64">
        <v>0.4</v>
      </c>
      <c r="K230" s="123">
        <v>3744241</v>
      </c>
      <c r="L230" s="124">
        <v>3817180.7597402595</v>
      </c>
      <c r="M230" s="125">
        <v>3890120.8761490001</v>
      </c>
      <c r="N230" s="147">
        <v>3463422.9250000003</v>
      </c>
      <c r="O230" s="133">
        <v>3530892.2027597404</v>
      </c>
      <c r="P230" s="148">
        <v>3598361.8104378255</v>
      </c>
      <c r="Q230" s="149">
        <v>0.5</v>
      </c>
      <c r="R230" s="150">
        <v>0.5</v>
      </c>
      <c r="S230" s="151">
        <v>0.5</v>
      </c>
      <c r="T230" s="132">
        <v>-8752080.098274</v>
      </c>
      <c r="U230" s="124">
        <v>-8922575.1651234943</v>
      </c>
      <c r="V230" s="134">
        <v>-9093070.2319729999</v>
      </c>
      <c r="W230" s="152">
        <v>2623779</v>
      </c>
      <c r="X230" s="153" t="s">
        <v>821</v>
      </c>
      <c r="Y230" s="154" t="s">
        <v>821</v>
      </c>
      <c r="Z230" s="147">
        <v>11619683</v>
      </c>
      <c r="AA230" s="124">
        <v>12998506</v>
      </c>
      <c r="AB230" s="125">
        <v>12938818</v>
      </c>
      <c r="AC230" s="147">
        <v>945327.20000000007</v>
      </c>
      <c r="AD230" s="124">
        <v>1030758.8</v>
      </c>
      <c r="AE230" s="134">
        <v>1082630.4000000001</v>
      </c>
      <c r="AF230" s="147"/>
      <c r="AG230" s="124">
        <v>26397.4</v>
      </c>
      <c r="AH230" s="134">
        <v>29168.600000000002</v>
      </c>
      <c r="AI230" s="147">
        <v>0</v>
      </c>
      <c r="AJ230" s="124">
        <v>0</v>
      </c>
      <c r="AK230" s="148">
        <v>0</v>
      </c>
      <c r="AL230" s="147"/>
      <c r="AM230" s="124">
        <v>0</v>
      </c>
      <c r="AN230" s="155">
        <v>0</v>
      </c>
      <c r="AO230" s="147">
        <v>0</v>
      </c>
      <c r="AP230" s="124">
        <v>0</v>
      </c>
      <c r="AQ230" s="125">
        <v>0</v>
      </c>
      <c r="AR230" s="147">
        <v>2692.8</v>
      </c>
      <c r="AS230" s="124">
        <v>31189.600000000002</v>
      </c>
      <c r="AT230" s="134">
        <v>8524</v>
      </c>
      <c r="AU230" s="147"/>
      <c r="AV230" s="124">
        <v>0</v>
      </c>
      <c r="AW230" s="134">
        <v>0</v>
      </c>
      <c r="AX230" s="147"/>
      <c r="AY230" s="124">
        <v>4822.4000000000005</v>
      </c>
      <c r="AZ230" s="134">
        <v>10393.6</v>
      </c>
      <c r="BA230" s="147"/>
      <c r="BB230" s="124"/>
      <c r="BC230" s="148">
        <v>-589.6</v>
      </c>
      <c r="BD230" s="147"/>
      <c r="BE230" s="124">
        <v>319396</v>
      </c>
      <c r="BF230" s="155">
        <v>437477.2</v>
      </c>
      <c r="BG230" s="147"/>
      <c r="BH230" s="124"/>
      <c r="BI230" s="125">
        <v>2103.6</v>
      </c>
      <c r="BJ230" s="147">
        <v>46223.200000000004</v>
      </c>
      <c r="BK230" s="124">
        <v>0</v>
      </c>
      <c r="BL230" s="134">
        <v>34012</v>
      </c>
      <c r="BM230" s="147"/>
      <c r="BN230" s="124">
        <v>33218</v>
      </c>
      <c r="BO230" s="155">
        <v>0</v>
      </c>
      <c r="BP230" s="147"/>
      <c r="BQ230" s="124"/>
      <c r="BR230" s="125">
        <v>11406.800000000001</v>
      </c>
      <c r="BS230" s="156">
        <f t="shared" si="54"/>
        <v>3861846.1017259993</v>
      </c>
      <c r="BT230" s="157">
        <f t="shared" si="55"/>
        <v>5521713.0348765068</v>
      </c>
      <c r="BU230" s="158">
        <f t="shared" si="56"/>
        <v>5460874.3680269998</v>
      </c>
      <c r="BV230" s="159">
        <f t="shared" si="45"/>
        <v>1.0314095972257127</v>
      </c>
      <c r="BW230" s="160">
        <f t="shared" si="46"/>
        <v>1.4465421949921575</v>
      </c>
      <c r="BX230" s="161">
        <f t="shared" si="47"/>
        <v>1.4037801245479438</v>
      </c>
      <c r="BY230" s="29">
        <f t="shared" si="48"/>
        <v>0</v>
      </c>
      <c r="BZ230" s="59">
        <f t="shared" si="49"/>
        <v>0</v>
      </c>
      <c r="CA230" s="60">
        <f t="shared" si="50"/>
        <v>0</v>
      </c>
      <c r="CB230" s="29">
        <f t="shared" si="57"/>
        <v>0</v>
      </c>
      <c r="CC230" s="59">
        <f t="shared" si="58"/>
        <v>0</v>
      </c>
      <c r="CD230" s="60">
        <f t="shared" si="59"/>
        <v>0</v>
      </c>
      <c r="CE230" s="29">
        <f t="shared" si="51"/>
        <v>58803</v>
      </c>
      <c r="CF230" s="59">
        <f t="shared" si="52"/>
        <v>852266</v>
      </c>
      <c r="CG230" s="60">
        <f t="shared" si="53"/>
        <v>785377</v>
      </c>
      <c r="CJ230" s="121"/>
    </row>
    <row r="231" spans="1:88" x14ac:dyDescent="0.2">
      <c r="A231" s="146" t="s">
        <v>330</v>
      </c>
      <c r="B231" s="47" t="s">
        <v>777</v>
      </c>
      <c r="C231" s="4" t="s">
        <v>329</v>
      </c>
      <c r="D231" s="5" t="s">
        <v>744</v>
      </c>
      <c r="E231" s="4" t="s">
        <v>737</v>
      </c>
      <c r="F231" s="5"/>
      <c r="G231" s="8" t="s">
        <v>802</v>
      </c>
      <c r="H231" s="38" t="s">
        <v>827</v>
      </c>
      <c r="I231" s="31">
        <v>0</v>
      </c>
      <c r="J231" s="64">
        <v>0.4</v>
      </c>
      <c r="K231" s="123">
        <v>3103725</v>
      </c>
      <c r="L231" s="124">
        <v>3164187.1753246747</v>
      </c>
      <c r="M231" s="125">
        <v>3224649.5902149999</v>
      </c>
      <c r="N231" s="147">
        <v>2870945.625</v>
      </c>
      <c r="O231" s="133">
        <v>2926873.1371753244</v>
      </c>
      <c r="P231" s="148">
        <v>2982800.8709488749</v>
      </c>
      <c r="Q231" s="149">
        <v>0.5</v>
      </c>
      <c r="R231" s="150">
        <v>0.5</v>
      </c>
      <c r="S231" s="151">
        <v>0.5</v>
      </c>
      <c r="T231" s="132">
        <v>-10159314.686281998</v>
      </c>
      <c r="U231" s="124">
        <v>-10357223.413936842</v>
      </c>
      <c r="V231" s="134">
        <v>-10555132.141592</v>
      </c>
      <c r="W231" s="152">
        <v>2198594</v>
      </c>
      <c r="X231" s="153" t="s">
        <v>821</v>
      </c>
      <c r="Y231" s="154" t="s">
        <v>821</v>
      </c>
      <c r="Z231" s="147">
        <v>12648914</v>
      </c>
      <c r="AA231" s="124">
        <v>14244160</v>
      </c>
      <c r="AB231" s="125">
        <v>14639384</v>
      </c>
      <c r="AC231" s="147">
        <v>514518.4</v>
      </c>
      <c r="AD231" s="124">
        <v>555713.80000000005</v>
      </c>
      <c r="AE231" s="134">
        <v>578141.4</v>
      </c>
      <c r="AF231" s="147"/>
      <c r="AG231" s="124">
        <v>13410.6</v>
      </c>
      <c r="AH231" s="134">
        <v>10337.6</v>
      </c>
      <c r="AI231" s="147">
        <v>0</v>
      </c>
      <c r="AJ231" s="124">
        <v>0</v>
      </c>
      <c r="AK231" s="148">
        <v>0</v>
      </c>
      <c r="AL231" s="147"/>
      <c r="AM231" s="124">
        <v>0</v>
      </c>
      <c r="AN231" s="155">
        <v>0</v>
      </c>
      <c r="AO231" s="147">
        <v>0</v>
      </c>
      <c r="AP231" s="124">
        <v>0</v>
      </c>
      <c r="AQ231" s="125">
        <v>0</v>
      </c>
      <c r="AR231" s="147">
        <v>3251.6000000000004</v>
      </c>
      <c r="AS231" s="124">
        <v>12291.2</v>
      </c>
      <c r="AT231" s="134">
        <v>433.20000000000005</v>
      </c>
      <c r="AU231" s="147"/>
      <c r="AV231" s="124">
        <v>-249.20000000000002</v>
      </c>
      <c r="AW231" s="134">
        <v>-8644.4</v>
      </c>
      <c r="AX231" s="147"/>
      <c r="AY231" s="124">
        <v>6769.2000000000007</v>
      </c>
      <c r="AZ231" s="134">
        <v>7690</v>
      </c>
      <c r="BA231" s="147"/>
      <c r="BB231" s="124"/>
      <c r="BC231" s="148">
        <v>-141.6</v>
      </c>
      <c r="BD231" s="147"/>
      <c r="BE231" s="124">
        <v>161026</v>
      </c>
      <c r="BF231" s="155">
        <v>245982.40000000002</v>
      </c>
      <c r="BG231" s="147"/>
      <c r="BH231" s="124"/>
      <c r="BI231" s="125">
        <v>3939.2000000000003</v>
      </c>
      <c r="BJ231" s="147">
        <v>251.20000000000002</v>
      </c>
      <c r="BK231" s="124">
        <v>167.20000000000002</v>
      </c>
      <c r="BL231" s="134">
        <v>0</v>
      </c>
      <c r="BM231" s="147"/>
      <c r="BN231" s="124">
        <v>0</v>
      </c>
      <c r="BO231" s="155">
        <v>818</v>
      </c>
      <c r="BP231" s="147"/>
      <c r="BQ231" s="124"/>
      <c r="BR231" s="125">
        <v>13736.400000000001</v>
      </c>
      <c r="BS231" s="156">
        <f t="shared" si="54"/>
        <v>3007620.5137180015</v>
      </c>
      <c r="BT231" s="157">
        <f t="shared" si="55"/>
        <v>4636065.3860631566</v>
      </c>
      <c r="BU231" s="158">
        <f t="shared" si="56"/>
        <v>4936544.0584079996</v>
      </c>
      <c r="BV231" s="159">
        <f t="shared" si="45"/>
        <v>0.96903575984277013</v>
      </c>
      <c r="BW231" s="160">
        <f t="shared" si="46"/>
        <v>1.4651678706672762</v>
      </c>
      <c r="BX231" s="161">
        <f t="shared" si="47"/>
        <v>1.5308776722244914</v>
      </c>
      <c r="BY231" s="29">
        <f t="shared" si="48"/>
        <v>0</v>
      </c>
      <c r="BZ231" s="59">
        <f t="shared" si="49"/>
        <v>0</v>
      </c>
      <c r="CA231" s="60">
        <f t="shared" si="50"/>
        <v>0</v>
      </c>
      <c r="CB231" s="29">
        <f t="shared" si="57"/>
        <v>0</v>
      </c>
      <c r="CC231" s="59">
        <f t="shared" si="58"/>
        <v>0</v>
      </c>
      <c r="CD231" s="60">
        <f t="shared" si="59"/>
        <v>0</v>
      </c>
      <c r="CE231" s="29">
        <f t="shared" si="51"/>
        <v>0</v>
      </c>
      <c r="CF231" s="59">
        <f t="shared" si="52"/>
        <v>735939</v>
      </c>
      <c r="CG231" s="60">
        <f t="shared" si="53"/>
        <v>855947</v>
      </c>
      <c r="CJ231" s="121"/>
    </row>
    <row r="232" spans="1:88" x14ac:dyDescent="0.2">
      <c r="A232" s="146" t="s">
        <v>332</v>
      </c>
      <c r="B232" s="47" t="s">
        <v>779</v>
      </c>
      <c r="C232" s="4" t="s">
        <v>331</v>
      </c>
      <c r="D232" s="5" t="s">
        <v>653</v>
      </c>
      <c r="E232" s="4" t="s">
        <v>743</v>
      </c>
      <c r="F232" s="5"/>
      <c r="G232" s="8" t="s">
        <v>802</v>
      </c>
      <c r="H232" s="40"/>
      <c r="I232" s="31">
        <v>0</v>
      </c>
      <c r="J232" s="64">
        <v>0.49</v>
      </c>
      <c r="K232" s="123">
        <v>56730215</v>
      </c>
      <c r="L232" s="124">
        <v>57835349.058441557</v>
      </c>
      <c r="M232" s="125">
        <v>58940483.065448001</v>
      </c>
      <c r="N232" s="147">
        <v>52475448.875</v>
      </c>
      <c r="O232" s="133">
        <v>53497697.879058443</v>
      </c>
      <c r="P232" s="148">
        <v>54519946.835539401</v>
      </c>
      <c r="Q232" s="149">
        <v>0</v>
      </c>
      <c r="R232" s="150">
        <v>0</v>
      </c>
      <c r="S232" s="151">
        <v>0</v>
      </c>
      <c r="T232" s="132">
        <v>23351954.443484999</v>
      </c>
      <c r="U232" s="124">
        <v>23806862.64692951</v>
      </c>
      <c r="V232" s="134">
        <v>24261770.850373998</v>
      </c>
      <c r="W232" s="152">
        <v>3308000</v>
      </c>
      <c r="X232" s="153" t="s">
        <v>817</v>
      </c>
      <c r="Y232" s="154" t="s">
        <v>821</v>
      </c>
      <c r="Z232" s="147">
        <v>30382142</v>
      </c>
      <c r="AA232" s="124">
        <v>33379813</v>
      </c>
      <c r="AB232" s="125">
        <v>31572101</v>
      </c>
      <c r="AC232" s="147">
        <v>1298459.575</v>
      </c>
      <c r="AD232" s="124">
        <v>1379506.8</v>
      </c>
      <c r="AE232" s="134">
        <v>1465718.38</v>
      </c>
      <c r="AF232" s="147"/>
      <c r="AG232" s="124">
        <v>15884.084999999999</v>
      </c>
      <c r="AH232" s="134">
        <v>37908.36</v>
      </c>
      <c r="AI232" s="147">
        <v>0</v>
      </c>
      <c r="AJ232" s="124">
        <v>0</v>
      </c>
      <c r="AK232" s="148">
        <v>0</v>
      </c>
      <c r="AL232" s="147"/>
      <c r="AM232" s="124">
        <v>0</v>
      </c>
      <c r="AN232" s="155">
        <v>0</v>
      </c>
      <c r="AO232" s="147">
        <v>0</v>
      </c>
      <c r="AP232" s="124">
        <v>0</v>
      </c>
      <c r="AQ232" s="125">
        <v>0</v>
      </c>
      <c r="AR232" s="147">
        <v>0</v>
      </c>
      <c r="AS232" s="124">
        <v>0</v>
      </c>
      <c r="AT232" s="134">
        <v>47866.14</v>
      </c>
      <c r="AU232" s="147"/>
      <c r="AV232" s="124">
        <v>0</v>
      </c>
      <c r="AW232" s="134">
        <v>0</v>
      </c>
      <c r="AX232" s="147"/>
      <c r="AY232" s="124">
        <v>4158.1400000000003</v>
      </c>
      <c r="AZ232" s="134">
        <v>31565.8</v>
      </c>
      <c r="BA232" s="147"/>
      <c r="BB232" s="124"/>
      <c r="BC232" s="148">
        <v>8611.75</v>
      </c>
      <c r="BD232" s="147"/>
      <c r="BE232" s="124">
        <v>305072.52999999997</v>
      </c>
      <c r="BF232" s="155">
        <v>488289.89999999997</v>
      </c>
      <c r="BG232" s="147"/>
      <c r="BH232" s="124"/>
      <c r="BI232" s="125">
        <v>22825.67</v>
      </c>
      <c r="BJ232" s="147">
        <v>0</v>
      </c>
      <c r="BK232" s="124">
        <v>0</v>
      </c>
      <c r="BL232" s="134">
        <v>0</v>
      </c>
      <c r="BM232" s="147"/>
      <c r="BN232" s="124">
        <v>0</v>
      </c>
      <c r="BO232" s="155">
        <v>0</v>
      </c>
      <c r="BP232" s="147"/>
      <c r="BQ232" s="124"/>
      <c r="BR232" s="125">
        <v>5611.97</v>
      </c>
      <c r="BS232" s="156">
        <f t="shared" si="54"/>
        <v>56329292.018484995</v>
      </c>
      <c r="BT232" s="157">
        <f t="shared" si="55"/>
        <v>58567113.20192951</v>
      </c>
      <c r="BU232" s="158">
        <f t="shared" si="56"/>
        <v>57618085.820373997</v>
      </c>
      <c r="BV232" s="159">
        <f t="shared" si="45"/>
        <v>0.99293281399488786</v>
      </c>
      <c r="BW232" s="160">
        <f t="shared" si="46"/>
        <v>1.0126525413160128</v>
      </c>
      <c r="BX232" s="161">
        <f t="shared" si="47"/>
        <v>0.97756385464968787</v>
      </c>
      <c r="BY232" s="29">
        <f t="shared" si="48"/>
        <v>0</v>
      </c>
      <c r="BZ232" s="59">
        <f t="shared" si="49"/>
        <v>0</v>
      </c>
      <c r="CA232" s="60">
        <f t="shared" si="50"/>
        <v>0</v>
      </c>
      <c r="CB232" s="29">
        <f t="shared" si="57"/>
        <v>0</v>
      </c>
      <c r="CC232" s="59">
        <f t="shared" si="58"/>
        <v>0</v>
      </c>
      <c r="CD232" s="60">
        <f t="shared" si="59"/>
        <v>0</v>
      </c>
      <c r="CE232" s="29">
        <f t="shared" si="51"/>
        <v>0</v>
      </c>
      <c r="CF232" s="59">
        <f t="shared" si="52"/>
        <v>0</v>
      </c>
      <c r="CG232" s="60">
        <f t="shared" si="53"/>
        <v>0</v>
      </c>
      <c r="CJ232" s="121"/>
    </row>
    <row r="233" spans="1:88" x14ac:dyDescent="0.2">
      <c r="A233" s="146" t="s">
        <v>334</v>
      </c>
      <c r="B233" s="47" t="s">
        <v>777</v>
      </c>
      <c r="C233" s="4" t="s">
        <v>333</v>
      </c>
      <c r="D233" s="5" t="s">
        <v>733</v>
      </c>
      <c r="E233" s="4" t="s">
        <v>734</v>
      </c>
      <c r="F233" s="5"/>
      <c r="G233" s="8" t="s">
        <v>802</v>
      </c>
      <c r="H233" s="40"/>
      <c r="I233" s="31">
        <v>0</v>
      </c>
      <c r="J233" s="64">
        <v>0.4</v>
      </c>
      <c r="K233" s="123">
        <v>2147912</v>
      </c>
      <c r="L233" s="124">
        <v>2189754.4415584411</v>
      </c>
      <c r="M233" s="125">
        <v>2231597.3630880001</v>
      </c>
      <c r="N233" s="147">
        <v>1986818.6</v>
      </c>
      <c r="O233" s="133">
        <v>2025522.8584415582</v>
      </c>
      <c r="P233" s="148">
        <v>2064227.5608564003</v>
      </c>
      <c r="Q233" s="149">
        <v>0.5</v>
      </c>
      <c r="R233" s="150">
        <v>0.5</v>
      </c>
      <c r="S233" s="151">
        <v>0.5</v>
      </c>
      <c r="T233" s="132">
        <v>-14145608.889172001</v>
      </c>
      <c r="U233" s="124">
        <v>-14421172.698701324</v>
      </c>
      <c r="V233" s="134">
        <v>-14696736.508230999</v>
      </c>
      <c r="W233" s="152">
        <v>916912</v>
      </c>
      <c r="X233" s="153" t="s">
        <v>821</v>
      </c>
      <c r="Y233" s="154" t="s">
        <v>821</v>
      </c>
      <c r="Z233" s="147">
        <v>14435807</v>
      </c>
      <c r="AA233" s="124">
        <v>15483723</v>
      </c>
      <c r="AB233" s="125">
        <v>14331724</v>
      </c>
      <c r="AC233" s="147">
        <v>303260</v>
      </c>
      <c r="AD233" s="124">
        <v>322868</v>
      </c>
      <c r="AE233" s="134">
        <v>339971.60000000003</v>
      </c>
      <c r="AF233" s="147"/>
      <c r="AG233" s="124">
        <v>5281.6</v>
      </c>
      <c r="AH233" s="134">
        <v>5146.8</v>
      </c>
      <c r="AI233" s="147">
        <v>5631.6</v>
      </c>
      <c r="AJ233" s="124">
        <v>0</v>
      </c>
      <c r="AK233" s="148">
        <v>12603.2</v>
      </c>
      <c r="AL233" s="147"/>
      <c r="AM233" s="124">
        <v>0</v>
      </c>
      <c r="AN233" s="155">
        <v>0</v>
      </c>
      <c r="AO233" s="147">
        <v>0</v>
      </c>
      <c r="AP233" s="124">
        <v>0</v>
      </c>
      <c r="AQ233" s="125">
        <v>0</v>
      </c>
      <c r="AR233" s="147">
        <v>0</v>
      </c>
      <c r="AS233" s="124">
        <v>1037.2</v>
      </c>
      <c r="AT233" s="134">
        <v>2121.6</v>
      </c>
      <c r="AU233" s="147"/>
      <c r="AV233" s="124">
        <v>140.80000000000001</v>
      </c>
      <c r="AW233" s="134">
        <v>32.4</v>
      </c>
      <c r="AX233" s="147"/>
      <c r="AY233" s="124">
        <v>1277.6000000000001</v>
      </c>
      <c r="AZ233" s="134">
        <v>5584</v>
      </c>
      <c r="BA233" s="147"/>
      <c r="BB233" s="124"/>
      <c r="BC233" s="148">
        <v>948</v>
      </c>
      <c r="BD233" s="147"/>
      <c r="BE233" s="124">
        <v>65338</v>
      </c>
      <c r="BF233" s="155">
        <v>108636.40000000001</v>
      </c>
      <c r="BG233" s="147"/>
      <c r="BH233" s="124"/>
      <c r="BI233" s="125">
        <v>11604</v>
      </c>
      <c r="BJ233" s="147">
        <v>0</v>
      </c>
      <c r="BK233" s="124">
        <v>0</v>
      </c>
      <c r="BL233" s="134">
        <v>15931.6</v>
      </c>
      <c r="BM233" s="147"/>
      <c r="BN233" s="124">
        <v>0</v>
      </c>
      <c r="BO233" s="155">
        <v>0</v>
      </c>
      <c r="BP233" s="147"/>
      <c r="BQ233" s="124"/>
      <c r="BR233" s="125">
        <v>77.2</v>
      </c>
      <c r="BS233" s="156">
        <f t="shared" si="54"/>
        <v>599089.71082799882</v>
      </c>
      <c r="BT233" s="157">
        <f t="shared" si="55"/>
        <v>1458493.5012986753</v>
      </c>
      <c r="BU233" s="158">
        <f t="shared" si="56"/>
        <v>137644.29176899977</v>
      </c>
      <c r="BV233" s="159">
        <f t="shared" si="45"/>
        <v>0.27891725118533667</v>
      </c>
      <c r="BW233" s="160">
        <f t="shared" si="46"/>
        <v>0.66605345038627717</v>
      </c>
      <c r="BX233" s="161">
        <f t="shared" si="47"/>
        <v>6.167971608396812E-2</v>
      </c>
      <c r="BY233" s="29">
        <f t="shared" si="48"/>
        <v>1387728.8891720013</v>
      </c>
      <c r="BZ233" s="59">
        <f t="shared" si="49"/>
        <v>567029.35714288289</v>
      </c>
      <c r="CA233" s="60">
        <f t="shared" si="50"/>
        <v>1926583.2690874005</v>
      </c>
      <c r="CB233" s="29">
        <f t="shared" si="57"/>
        <v>1387729</v>
      </c>
      <c r="CC233" s="59">
        <f t="shared" si="58"/>
        <v>567029</v>
      </c>
      <c r="CD233" s="60">
        <f t="shared" si="59"/>
        <v>1926583</v>
      </c>
      <c r="CE233" s="29">
        <f t="shared" si="51"/>
        <v>0</v>
      </c>
      <c r="CF233" s="59">
        <f t="shared" si="52"/>
        <v>0</v>
      </c>
      <c r="CG233" s="60">
        <f t="shared" si="53"/>
        <v>0</v>
      </c>
      <c r="CJ233" s="121"/>
    </row>
    <row r="234" spans="1:88" x14ac:dyDescent="0.2">
      <c r="A234" s="146" t="s">
        <v>336</v>
      </c>
      <c r="B234" s="47" t="s">
        <v>777</v>
      </c>
      <c r="C234" s="4" t="s">
        <v>335</v>
      </c>
      <c r="D234" s="5" t="s">
        <v>696</v>
      </c>
      <c r="E234" s="4" t="s">
        <v>697</v>
      </c>
      <c r="F234" s="5"/>
      <c r="G234" s="8" t="s">
        <v>802</v>
      </c>
      <c r="H234" s="40"/>
      <c r="I234" s="31">
        <v>0</v>
      </c>
      <c r="J234" s="64">
        <v>0.4</v>
      </c>
      <c r="K234" s="123">
        <v>2012951.9999999998</v>
      </c>
      <c r="L234" s="124">
        <v>2052165.3506493506</v>
      </c>
      <c r="M234" s="125">
        <v>2091378.6721449997</v>
      </c>
      <c r="N234" s="147">
        <v>1861980.5999999999</v>
      </c>
      <c r="O234" s="133">
        <v>1898252.9493506493</v>
      </c>
      <c r="P234" s="148">
        <v>1934525.2717341247</v>
      </c>
      <c r="Q234" s="149">
        <v>0.5</v>
      </c>
      <c r="R234" s="150">
        <v>0.5</v>
      </c>
      <c r="S234" s="151">
        <v>0.5</v>
      </c>
      <c r="T234" s="132">
        <v>-11558132.030118</v>
      </c>
      <c r="U234" s="124">
        <v>-11783290.44628913</v>
      </c>
      <c r="V234" s="134">
        <v>-12008448.86246</v>
      </c>
      <c r="W234" s="152">
        <v>1500475</v>
      </c>
      <c r="X234" s="153" t="s">
        <v>821</v>
      </c>
      <c r="Y234" s="154" t="s">
        <v>821</v>
      </c>
      <c r="Z234" s="147">
        <v>12876196</v>
      </c>
      <c r="AA234" s="124">
        <v>13073724</v>
      </c>
      <c r="AB234" s="125">
        <v>13639762</v>
      </c>
      <c r="AC234" s="147">
        <v>442610.80000000005</v>
      </c>
      <c r="AD234" s="124">
        <v>458944.2</v>
      </c>
      <c r="AE234" s="134">
        <v>462067.20000000001</v>
      </c>
      <c r="AF234" s="147"/>
      <c r="AG234" s="124">
        <v>12111</v>
      </c>
      <c r="AH234" s="134">
        <v>22207</v>
      </c>
      <c r="AI234" s="147">
        <v>0</v>
      </c>
      <c r="AJ234" s="124">
        <v>0</v>
      </c>
      <c r="AK234" s="148">
        <v>0</v>
      </c>
      <c r="AL234" s="147"/>
      <c r="AM234" s="124">
        <v>0</v>
      </c>
      <c r="AN234" s="155">
        <v>0</v>
      </c>
      <c r="AO234" s="147">
        <v>0</v>
      </c>
      <c r="AP234" s="124">
        <v>0</v>
      </c>
      <c r="AQ234" s="125">
        <v>0</v>
      </c>
      <c r="AR234" s="147">
        <v>0</v>
      </c>
      <c r="AS234" s="124">
        <v>0</v>
      </c>
      <c r="AT234" s="134">
        <v>0</v>
      </c>
      <c r="AU234" s="147"/>
      <c r="AV234" s="124">
        <v>0</v>
      </c>
      <c r="AW234" s="134">
        <v>0</v>
      </c>
      <c r="AX234" s="147"/>
      <c r="AY234" s="124">
        <v>0</v>
      </c>
      <c r="AZ234" s="134">
        <v>0</v>
      </c>
      <c r="BA234" s="147"/>
      <c r="BB234" s="124"/>
      <c r="BC234" s="148">
        <v>0</v>
      </c>
      <c r="BD234" s="147"/>
      <c r="BE234" s="124">
        <v>142009.20000000001</v>
      </c>
      <c r="BF234" s="155">
        <v>203438</v>
      </c>
      <c r="BG234" s="147"/>
      <c r="BH234" s="124"/>
      <c r="BI234" s="125">
        <v>6688.4000000000005</v>
      </c>
      <c r="BJ234" s="147">
        <v>0</v>
      </c>
      <c r="BK234" s="124">
        <v>38.800000000000004</v>
      </c>
      <c r="BL234" s="134">
        <v>0</v>
      </c>
      <c r="BM234" s="147"/>
      <c r="BN234" s="124">
        <v>1037.6000000000001</v>
      </c>
      <c r="BO234" s="155">
        <v>0</v>
      </c>
      <c r="BP234" s="147"/>
      <c r="BQ234" s="124"/>
      <c r="BR234" s="125">
        <v>3571.6000000000004</v>
      </c>
      <c r="BS234" s="156">
        <f t="shared" si="54"/>
        <v>1760674.769882001</v>
      </c>
      <c r="BT234" s="157">
        <f t="shared" si="55"/>
        <v>1904574.3537108693</v>
      </c>
      <c r="BU234" s="158">
        <f t="shared" si="56"/>
        <v>2329285.3375399988</v>
      </c>
      <c r="BV234" s="159">
        <f t="shared" si="45"/>
        <v>0.87467300257631642</v>
      </c>
      <c r="BW234" s="160">
        <f t="shared" si="46"/>
        <v>0.92808035819736445</v>
      </c>
      <c r="BX234" s="161">
        <f t="shared" si="47"/>
        <v>1.1137559011018281</v>
      </c>
      <c r="BY234" s="29">
        <f t="shared" si="48"/>
        <v>101305.83011799888</v>
      </c>
      <c r="BZ234" s="59">
        <f t="shared" si="49"/>
        <v>0</v>
      </c>
      <c r="CA234" s="60">
        <f t="shared" si="50"/>
        <v>0</v>
      </c>
      <c r="CB234" s="29">
        <f t="shared" si="57"/>
        <v>101306</v>
      </c>
      <c r="CC234" s="59">
        <f t="shared" si="58"/>
        <v>0</v>
      </c>
      <c r="CD234" s="60">
        <f t="shared" si="59"/>
        <v>0</v>
      </c>
      <c r="CE234" s="29">
        <f t="shared" si="51"/>
        <v>0</v>
      </c>
      <c r="CF234" s="59">
        <f t="shared" si="52"/>
        <v>0</v>
      </c>
      <c r="CG234" s="60">
        <f t="shared" si="53"/>
        <v>118953</v>
      </c>
      <c r="CJ234" s="121"/>
    </row>
    <row r="235" spans="1:88" x14ac:dyDescent="0.2">
      <c r="A235" s="146" t="s">
        <v>338</v>
      </c>
      <c r="B235" s="47" t="s">
        <v>779</v>
      </c>
      <c r="C235" s="4" t="s">
        <v>337</v>
      </c>
      <c r="D235" s="5" t="s">
        <v>653</v>
      </c>
      <c r="E235" s="4" t="s">
        <v>702</v>
      </c>
      <c r="F235" s="5"/>
      <c r="G235" s="8" t="s">
        <v>802</v>
      </c>
      <c r="H235" s="40"/>
      <c r="I235" s="31">
        <v>0</v>
      </c>
      <c r="J235" s="64">
        <v>0.49</v>
      </c>
      <c r="K235" s="123">
        <v>126471812</v>
      </c>
      <c r="L235" s="124">
        <v>128935548.5974026</v>
      </c>
      <c r="M235" s="125">
        <v>131399284.915988</v>
      </c>
      <c r="N235" s="147">
        <v>116986426.10000001</v>
      </c>
      <c r="O235" s="133">
        <v>119265382.45259741</v>
      </c>
      <c r="P235" s="148">
        <v>121544338.54728891</v>
      </c>
      <c r="Q235" s="149">
        <v>0</v>
      </c>
      <c r="R235" s="150">
        <v>0</v>
      </c>
      <c r="S235" s="151">
        <v>0</v>
      </c>
      <c r="T235" s="132">
        <v>27800172.787379991</v>
      </c>
      <c r="U235" s="124">
        <v>28341734.594926354</v>
      </c>
      <c r="V235" s="134">
        <v>28883296.402472999</v>
      </c>
      <c r="W235" s="152">
        <v>9005563</v>
      </c>
      <c r="X235" s="153" t="s">
        <v>821</v>
      </c>
      <c r="Y235" s="154" t="s">
        <v>821</v>
      </c>
      <c r="Z235" s="147">
        <v>96584975</v>
      </c>
      <c r="AA235" s="124">
        <v>99685429</v>
      </c>
      <c r="AB235" s="125">
        <v>97348354</v>
      </c>
      <c r="AC235" s="147">
        <v>2459494.2399999998</v>
      </c>
      <c r="AD235" s="124">
        <v>2654958.67</v>
      </c>
      <c r="AE235" s="134">
        <v>2790747.2250000001</v>
      </c>
      <c r="AF235" s="147"/>
      <c r="AG235" s="124">
        <v>73578.154999999999</v>
      </c>
      <c r="AH235" s="134">
        <v>2865.7649999999999</v>
      </c>
      <c r="AI235" s="147">
        <v>0</v>
      </c>
      <c r="AJ235" s="124">
        <v>0</v>
      </c>
      <c r="AK235" s="148">
        <v>0</v>
      </c>
      <c r="AL235" s="147"/>
      <c r="AM235" s="124">
        <v>0</v>
      </c>
      <c r="AN235" s="155">
        <v>0</v>
      </c>
      <c r="AO235" s="147">
        <v>0</v>
      </c>
      <c r="AP235" s="124">
        <v>0</v>
      </c>
      <c r="AQ235" s="125">
        <v>0</v>
      </c>
      <c r="AR235" s="147">
        <v>0</v>
      </c>
      <c r="AS235" s="124">
        <v>0</v>
      </c>
      <c r="AT235" s="134">
        <v>0</v>
      </c>
      <c r="AU235" s="147"/>
      <c r="AV235" s="124">
        <v>0</v>
      </c>
      <c r="AW235" s="134">
        <v>0</v>
      </c>
      <c r="AX235" s="147"/>
      <c r="AY235" s="124">
        <v>9315.8799999999992</v>
      </c>
      <c r="AZ235" s="134">
        <v>66053.47</v>
      </c>
      <c r="BA235" s="147"/>
      <c r="BB235" s="124"/>
      <c r="BC235" s="148">
        <v>1222.55</v>
      </c>
      <c r="BD235" s="147"/>
      <c r="BE235" s="124">
        <v>650684.72</v>
      </c>
      <c r="BF235" s="155">
        <v>1027158.09</v>
      </c>
      <c r="BG235" s="147"/>
      <c r="BH235" s="124"/>
      <c r="BI235" s="125">
        <v>65445.38</v>
      </c>
      <c r="BJ235" s="147">
        <v>0</v>
      </c>
      <c r="BK235" s="124">
        <v>0</v>
      </c>
      <c r="BL235" s="134">
        <v>0</v>
      </c>
      <c r="BM235" s="147"/>
      <c r="BN235" s="124">
        <v>0</v>
      </c>
      <c r="BO235" s="155">
        <v>0</v>
      </c>
      <c r="BP235" s="147"/>
      <c r="BQ235" s="124"/>
      <c r="BR235" s="125">
        <v>0</v>
      </c>
      <c r="BS235" s="156">
        <f t="shared" si="54"/>
        <v>126844642.02737999</v>
      </c>
      <c r="BT235" s="157">
        <f t="shared" si="55"/>
        <v>131415701.01992635</v>
      </c>
      <c r="BU235" s="158">
        <f t="shared" si="56"/>
        <v>130185142.88247299</v>
      </c>
      <c r="BV235" s="159">
        <f t="shared" si="45"/>
        <v>1.0029479298310362</v>
      </c>
      <c r="BW235" s="160">
        <f t="shared" si="46"/>
        <v>1.0192355983241514</v>
      </c>
      <c r="BX235" s="161">
        <f t="shared" si="47"/>
        <v>0.9907599037978686</v>
      </c>
      <c r="BY235" s="29">
        <f t="shared" si="48"/>
        <v>0</v>
      </c>
      <c r="BZ235" s="59">
        <f t="shared" si="49"/>
        <v>0</v>
      </c>
      <c r="CA235" s="60">
        <f t="shared" si="50"/>
        <v>0</v>
      </c>
      <c r="CB235" s="29">
        <f t="shared" si="57"/>
        <v>0</v>
      </c>
      <c r="CC235" s="59">
        <f t="shared" si="58"/>
        <v>0</v>
      </c>
      <c r="CD235" s="60">
        <f t="shared" si="59"/>
        <v>0</v>
      </c>
      <c r="CE235" s="29">
        <f t="shared" si="51"/>
        <v>0</v>
      </c>
      <c r="CF235" s="59">
        <f t="shared" si="52"/>
        <v>0</v>
      </c>
      <c r="CG235" s="60">
        <f t="shared" si="53"/>
        <v>0</v>
      </c>
      <c r="CJ235" s="121"/>
    </row>
    <row r="236" spans="1:88" x14ac:dyDescent="0.2">
      <c r="A236" s="146" t="s">
        <v>340</v>
      </c>
      <c r="B236" s="47" t="s">
        <v>777</v>
      </c>
      <c r="C236" s="4" t="s">
        <v>339</v>
      </c>
      <c r="D236" s="5" t="s">
        <v>696</v>
      </c>
      <c r="E236" s="4" t="s">
        <v>697</v>
      </c>
      <c r="F236" s="5"/>
      <c r="G236" s="8" t="s">
        <v>802</v>
      </c>
      <c r="H236" s="38" t="s">
        <v>801</v>
      </c>
      <c r="I236" s="31">
        <v>0</v>
      </c>
      <c r="J236" s="64">
        <v>0.4</v>
      </c>
      <c r="K236" s="123">
        <v>3260696</v>
      </c>
      <c r="L236" s="124">
        <v>3324216.0519480514</v>
      </c>
      <c r="M236" s="125">
        <v>3387735.7423479999</v>
      </c>
      <c r="N236" s="147">
        <v>3016143.8000000003</v>
      </c>
      <c r="O236" s="133">
        <v>3074899.8480519475</v>
      </c>
      <c r="P236" s="148">
        <v>3133655.5616719001</v>
      </c>
      <c r="Q236" s="149">
        <v>0.5</v>
      </c>
      <c r="R236" s="150">
        <v>0.5</v>
      </c>
      <c r="S236" s="151">
        <v>0.5</v>
      </c>
      <c r="T236" s="132">
        <v>-6112848.3094230006</v>
      </c>
      <c r="U236" s="124">
        <v>-6231929.7699961755</v>
      </c>
      <c r="V236" s="134">
        <v>-6351011.2305690004</v>
      </c>
      <c r="W236" s="152">
        <v>1059937</v>
      </c>
      <c r="X236" s="153" t="s">
        <v>821</v>
      </c>
      <c r="Y236" s="154" t="s">
        <v>821</v>
      </c>
      <c r="Z236" s="147">
        <v>10174074</v>
      </c>
      <c r="AA236" s="124">
        <v>10707541</v>
      </c>
      <c r="AB236" s="125">
        <v>10557144</v>
      </c>
      <c r="AC236" s="147">
        <v>491324.2</v>
      </c>
      <c r="AD236" s="124">
        <v>530754.6</v>
      </c>
      <c r="AE236" s="134">
        <v>556751.20000000007</v>
      </c>
      <c r="AF236" s="147"/>
      <c r="AG236" s="124">
        <v>11713.800000000001</v>
      </c>
      <c r="AH236" s="134">
        <v>7563.8</v>
      </c>
      <c r="AI236" s="147">
        <v>48198.8</v>
      </c>
      <c r="AJ236" s="124">
        <v>30367.600000000002</v>
      </c>
      <c r="AK236" s="148">
        <v>36045.599999999999</v>
      </c>
      <c r="AL236" s="147"/>
      <c r="AM236" s="124">
        <v>6280.4000000000005</v>
      </c>
      <c r="AN236" s="155">
        <v>1499.6000000000001</v>
      </c>
      <c r="AO236" s="147">
        <v>0</v>
      </c>
      <c r="AP236" s="124">
        <v>0</v>
      </c>
      <c r="AQ236" s="125">
        <v>0</v>
      </c>
      <c r="AR236" s="147">
        <v>0</v>
      </c>
      <c r="AS236" s="124">
        <v>4648</v>
      </c>
      <c r="AT236" s="134">
        <v>0</v>
      </c>
      <c r="AU236" s="147"/>
      <c r="AV236" s="124">
        <v>0</v>
      </c>
      <c r="AW236" s="134">
        <v>162.4</v>
      </c>
      <c r="AX236" s="147"/>
      <c r="AY236" s="124">
        <v>0</v>
      </c>
      <c r="AZ236" s="134">
        <v>14952.400000000001</v>
      </c>
      <c r="BA236" s="147"/>
      <c r="BB236" s="124"/>
      <c r="BC236" s="148">
        <v>1691.6000000000001</v>
      </c>
      <c r="BD236" s="147"/>
      <c r="BE236" s="124">
        <v>194013.6</v>
      </c>
      <c r="BF236" s="155">
        <v>268798.8</v>
      </c>
      <c r="BG236" s="147"/>
      <c r="BH236" s="124"/>
      <c r="BI236" s="125">
        <v>325.20000000000005</v>
      </c>
      <c r="BJ236" s="147">
        <v>0</v>
      </c>
      <c r="BK236" s="124">
        <v>1904.4</v>
      </c>
      <c r="BL236" s="134">
        <v>0</v>
      </c>
      <c r="BM236" s="147"/>
      <c r="BN236" s="124">
        <v>2870.8</v>
      </c>
      <c r="BO236" s="155">
        <v>0</v>
      </c>
      <c r="BP236" s="147"/>
      <c r="BQ236" s="124"/>
      <c r="BR236" s="125">
        <v>5060.4000000000005</v>
      </c>
      <c r="BS236" s="156">
        <f t="shared" si="54"/>
        <v>4600748.6905769994</v>
      </c>
      <c r="BT236" s="157">
        <f t="shared" si="55"/>
        <v>5258164.4300038256</v>
      </c>
      <c r="BU236" s="158">
        <f t="shared" si="56"/>
        <v>5098983.7694309996</v>
      </c>
      <c r="BV236" s="159">
        <f t="shared" si="45"/>
        <v>1.410971366412876</v>
      </c>
      <c r="BW236" s="160">
        <f t="shared" si="46"/>
        <v>1.5817757774565961</v>
      </c>
      <c r="BX236" s="161">
        <f t="shared" si="47"/>
        <v>1.5051303163029339</v>
      </c>
      <c r="BY236" s="29">
        <f t="shared" si="48"/>
        <v>0</v>
      </c>
      <c r="BZ236" s="59">
        <f t="shared" si="49"/>
        <v>0</v>
      </c>
      <c r="CA236" s="60">
        <f t="shared" si="50"/>
        <v>0</v>
      </c>
      <c r="CB236" s="29">
        <f t="shared" si="57"/>
        <v>0</v>
      </c>
      <c r="CC236" s="59">
        <f t="shared" si="58"/>
        <v>0</v>
      </c>
      <c r="CD236" s="60">
        <f t="shared" si="59"/>
        <v>0</v>
      </c>
      <c r="CE236" s="29">
        <f t="shared" si="51"/>
        <v>670026</v>
      </c>
      <c r="CF236" s="59">
        <f t="shared" si="52"/>
        <v>966974</v>
      </c>
      <c r="CG236" s="60">
        <f t="shared" si="53"/>
        <v>855624</v>
      </c>
      <c r="CJ236" s="121"/>
    </row>
    <row r="237" spans="1:88" x14ac:dyDescent="0.2">
      <c r="A237" s="146" t="s">
        <v>342</v>
      </c>
      <c r="B237" s="47" t="s">
        <v>780</v>
      </c>
      <c r="C237" s="4" t="s">
        <v>341</v>
      </c>
      <c r="D237" s="5" t="s">
        <v>653</v>
      </c>
      <c r="E237" s="4" t="s">
        <v>746</v>
      </c>
      <c r="F237" s="5"/>
      <c r="G237" s="8" t="s">
        <v>802</v>
      </c>
      <c r="H237" s="40"/>
      <c r="I237" s="31">
        <v>0</v>
      </c>
      <c r="J237" s="64">
        <v>0.49</v>
      </c>
      <c r="K237" s="123">
        <v>44622499</v>
      </c>
      <c r="L237" s="124">
        <v>45491768.461038962</v>
      </c>
      <c r="M237" s="125">
        <v>46361037.428811997</v>
      </c>
      <c r="N237" s="147">
        <v>41275811.575000003</v>
      </c>
      <c r="O237" s="133">
        <v>42079885.826461039</v>
      </c>
      <c r="P237" s="148">
        <v>42883959.621651098</v>
      </c>
      <c r="Q237" s="149">
        <v>0</v>
      </c>
      <c r="R237" s="150">
        <v>0</v>
      </c>
      <c r="S237" s="151">
        <v>0</v>
      </c>
      <c r="T237" s="132">
        <v>9659911.8796719946</v>
      </c>
      <c r="U237" s="124">
        <v>9848091.981224047</v>
      </c>
      <c r="V237" s="134">
        <v>10036272.082776001</v>
      </c>
      <c r="W237" s="152">
        <v>1220165</v>
      </c>
      <c r="X237" s="153" t="s">
        <v>821</v>
      </c>
      <c r="Y237" s="154" t="s">
        <v>821</v>
      </c>
      <c r="Z237" s="147">
        <v>35962871</v>
      </c>
      <c r="AA237" s="124">
        <v>32996673</v>
      </c>
      <c r="AB237" s="125">
        <v>35379609</v>
      </c>
      <c r="AC237" s="147">
        <v>1828682.2050000001</v>
      </c>
      <c r="AD237" s="124">
        <v>1966657.385</v>
      </c>
      <c r="AE237" s="134">
        <v>2032218.65</v>
      </c>
      <c r="AF237" s="147"/>
      <c r="AG237" s="124">
        <v>0</v>
      </c>
      <c r="AH237" s="134">
        <v>67943.645000000004</v>
      </c>
      <c r="AI237" s="147">
        <v>0</v>
      </c>
      <c r="AJ237" s="124">
        <v>0</v>
      </c>
      <c r="AK237" s="148">
        <v>0</v>
      </c>
      <c r="AL237" s="147"/>
      <c r="AM237" s="124">
        <v>0</v>
      </c>
      <c r="AN237" s="155">
        <v>0</v>
      </c>
      <c r="AO237" s="147">
        <v>0</v>
      </c>
      <c r="AP237" s="124">
        <v>0</v>
      </c>
      <c r="AQ237" s="125">
        <v>0</v>
      </c>
      <c r="AR237" s="147">
        <v>2249.59</v>
      </c>
      <c r="AS237" s="124">
        <v>16814.84</v>
      </c>
      <c r="AT237" s="134">
        <v>63301.63</v>
      </c>
      <c r="AU237" s="147"/>
      <c r="AV237" s="124">
        <v>-1541.54</v>
      </c>
      <c r="AW237" s="134">
        <v>16971.64</v>
      </c>
      <c r="AX237" s="147"/>
      <c r="AY237" s="124">
        <v>14299.67</v>
      </c>
      <c r="AZ237" s="134">
        <v>39104.449999999997</v>
      </c>
      <c r="BA237" s="147"/>
      <c r="BB237" s="124"/>
      <c r="BC237" s="148">
        <v>7011.41</v>
      </c>
      <c r="BD237" s="147"/>
      <c r="BE237" s="124">
        <v>447659.1</v>
      </c>
      <c r="BF237" s="155">
        <v>731549.42</v>
      </c>
      <c r="BG237" s="147"/>
      <c r="BH237" s="124"/>
      <c r="BI237" s="125">
        <v>40462.729999999996</v>
      </c>
      <c r="BJ237" s="147">
        <v>0</v>
      </c>
      <c r="BK237" s="124">
        <v>3645.6</v>
      </c>
      <c r="BL237" s="134">
        <v>0</v>
      </c>
      <c r="BM237" s="147"/>
      <c r="BN237" s="124">
        <v>9335.9699999999993</v>
      </c>
      <c r="BO237" s="155">
        <v>0</v>
      </c>
      <c r="BP237" s="147"/>
      <c r="BQ237" s="124"/>
      <c r="BR237" s="125">
        <v>10992.66</v>
      </c>
      <c r="BS237" s="156">
        <f t="shared" si="54"/>
        <v>47453714.674671993</v>
      </c>
      <c r="BT237" s="157">
        <f t="shared" si="55"/>
        <v>45301636.006224051</v>
      </c>
      <c r="BU237" s="158">
        <f t="shared" si="56"/>
        <v>48425437.317776002</v>
      </c>
      <c r="BV237" s="159">
        <f t="shared" si="45"/>
        <v>1.0634481648970846</v>
      </c>
      <c r="BW237" s="160">
        <f t="shared" si="46"/>
        <v>0.99582050860524918</v>
      </c>
      <c r="BX237" s="161">
        <f t="shared" si="47"/>
        <v>1.0445287681953606</v>
      </c>
      <c r="BY237" s="29">
        <f t="shared" si="48"/>
        <v>0</v>
      </c>
      <c r="BZ237" s="59">
        <f t="shared" si="49"/>
        <v>0</v>
      </c>
      <c r="CA237" s="60">
        <f t="shared" si="50"/>
        <v>0</v>
      </c>
      <c r="CB237" s="29">
        <f t="shared" si="57"/>
        <v>0</v>
      </c>
      <c r="CC237" s="59">
        <f t="shared" si="58"/>
        <v>0</v>
      </c>
      <c r="CD237" s="60">
        <f t="shared" si="59"/>
        <v>0</v>
      </c>
      <c r="CE237" s="29">
        <f t="shared" si="51"/>
        <v>0</v>
      </c>
      <c r="CF237" s="59">
        <f t="shared" si="52"/>
        <v>0</v>
      </c>
      <c r="CG237" s="60">
        <f t="shared" si="53"/>
        <v>0</v>
      </c>
      <c r="CJ237" s="121"/>
    </row>
    <row r="238" spans="1:88" x14ac:dyDescent="0.2">
      <c r="A238" s="146" t="s">
        <v>344</v>
      </c>
      <c r="B238" s="47" t="s">
        <v>780</v>
      </c>
      <c r="C238" s="4" t="s">
        <v>343</v>
      </c>
      <c r="D238" s="5" t="s">
        <v>653</v>
      </c>
      <c r="E238" s="4" t="s">
        <v>716</v>
      </c>
      <c r="F238" s="5"/>
      <c r="G238" s="8" t="s">
        <v>802</v>
      </c>
      <c r="H238" s="40"/>
      <c r="I238" s="31">
        <v>0</v>
      </c>
      <c r="J238" s="64">
        <v>0.49</v>
      </c>
      <c r="K238" s="123">
        <v>26453395</v>
      </c>
      <c r="L238" s="124">
        <v>26968720.876623377</v>
      </c>
      <c r="M238" s="125">
        <v>27484046.866537999</v>
      </c>
      <c r="N238" s="147">
        <v>24469390.375</v>
      </c>
      <c r="O238" s="133">
        <v>24946066.810876627</v>
      </c>
      <c r="P238" s="148">
        <v>25422743.351547651</v>
      </c>
      <c r="Q238" s="149">
        <v>0.40105886534547175</v>
      </c>
      <c r="R238" s="150">
        <v>0.40105886534547175</v>
      </c>
      <c r="S238" s="151">
        <v>0.40105886534547175</v>
      </c>
      <c r="T238" s="132">
        <v>-17713541.397278</v>
      </c>
      <c r="U238" s="124">
        <v>-18058610.38553666</v>
      </c>
      <c r="V238" s="134">
        <v>-18403679.373794999</v>
      </c>
      <c r="W238" s="152">
        <v>1312123</v>
      </c>
      <c r="X238" s="153" t="s">
        <v>821</v>
      </c>
      <c r="Y238" s="154" t="s">
        <v>821</v>
      </c>
      <c r="Z238" s="147">
        <v>43638382</v>
      </c>
      <c r="AA238" s="124">
        <v>45102689</v>
      </c>
      <c r="AB238" s="125">
        <v>48095765</v>
      </c>
      <c r="AC238" s="147">
        <v>261387.315</v>
      </c>
      <c r="AD238" s="124">
        <v>300192.13</v>
      </c>
      <c r="AE238" s="134">
        <v>328433.52499999997</v>
      </c>
      <c r="AF238" s="147"/>
      <c r="AG238" s="124">
        <v>16060.73</v>
      </c>
      <c r="AH238" s="134">
        <v>27114.884999999998</v>
      </c>
      <c r="AI238" s="147">
        <v>0</v>
      </c>
      <c r="AJ238" s="124">
        <v>0</v>
      </c>
      <c r="AK238" s="148">
        <v>5616.38</v>
      </c>
      <c r="AL238" s="147"/>
      <c r="AM238" s="124">
        <v>0</v>
      </c>
      <c r="AN238" s="155">
        <v>0</v>
      </c>
      <c r="AO238" s="147">
        <v>0</v>
      </c>
      <c r="AP238" s="124">
        <v>0</v>
      </c>
      <c r="AQ238" s="125">
        <v>0</v>
      </c>
      <c r="AR238" s="147">
        <v>0</v>
      </c>
      <c r="AS238" s="124">
        <v>0</v>
      </c>
      <c r="AT238" s="134">
        <v>96641.72</v>
      </c>
      <c r="AU238" s="147"/>
      <c r="AV238" s="124">
        <v>0</v>
      </c>
      <c r="AW238" s="134">
        <v>0</v>
      </c>
      <c r="AX238" s="147"/>
      <c r="AY238" s="124">
        <v>1699.81</v>
      </c>
      <c r="AZ238" s="134">
        <v>13154.05</v>
      </c>
      <c r="BA238" s="147"/>
      <c r="BB238" s="124"/>
      <c r="BC238" s="148">
        <v>0</v>
      </c>
      <c r="BD238" s="147"/>
      <c r="BE238" s="124">
        <v>257212.76</v>
      </c>
      <c r="BF238" s="155">
        <v>273371.49</v>
      </c>
      <c r="BG238" s="147"/>
      <c r="BH238" s="124"/>
      <c r="BI238" s="125">
        <v>4586.8900000000003</v>
      </c>
      <c r="BJ238" s="147">
        <v>0</v>
      </c>
      <c r="BK238" s="124">
        <v>0</v>
      </c>
      <c r="BL238" s="134">
        <v>0</v>
      </c>
      <c r="BM238" s="147"/>
      <c r="BN238" s="124">
        <v>0</v>
      </c>
      <c r="BO238" s="155">
        <v>0</v>
      </c>
      <c r="BP238" s="147"/>
      <c r="BQ238" s="124"/>
      <c r="BR238" s="125">
        <v>377.3</v>
      </c>
      <c r="BS238" s="156">
        <f t="shared" si="54"/>
        <v>26186227.917721998</v>
      </c>
      <c r="BT238" s="157">
        <f t="shared" si="55"/>
        <v>27619244.04446334</v>
      </c>
      <c r="BU238" s="158">
        <f t="shared" si="56"/>
        <v>30441381.866204996</v>
      </c>
      <c r="BV238" s="159">
        <f t="shared" si="45"/>
        <v>0.98990046146144939</v>
      </c>
      <c r="BW238" s="160">
        <f t="shared" si="46"/>
        <v>1.0241213949603312</v>
      </c>
      <c r="BX238" s="161">
        <f t="shared" si="47"/>
        <v>1.1076018758819528</v>
      </c>
      <c r="BY238" s="29">
        <f t="shared" si="48"/>
        <v>0</v>
      </c>
      <c r="BZ238" s="59">
        <f t="shared" si="49"/>
        <v>0</v>
      </c>
      <c r="CA238" s="60">
        <f t="shared" si="50"/>
        <v>0</v>
      </c>
      <c r="CB238" s="29">
        <f t="shared" si="57"/>
        <v>0</v>
      </c>
      <c r="CC238" s="59">
        <f t="shared" si="58"/>
        <v>0</v>
      </c>
      <c r="CD238" s="60">
        <f t="shared" si="59"/>
        <v>0</v>
      </c>
      <c r="CE238" s="29">
        <f t="shared" si="51"/>
        <v>0</v>
      </c>
      <c r="CF238" s="59">
        <f t="shared" si="52"/>
        <v>260898</v>
      </c>
      <c r="CG238" s="60">
        <f t="shared" si="53"/>
        <v>1186065</v>
      </c>
      <c r="CJ238" s="121"/>
    </row>
    <row r="239" spans="1:88" x14ac:dyDescent="0.2">
      <c r="A239" s="146" t="s">
        <v>346</v>
      </c>
      <c r="B239" s="47" t="s">
        <v>779</v>
      </c>
      <c r="C239" s="4" t="s">
        <v>345</v>
      </c>
      <c r="D239" s="5" t="s">
        <v>653</v>
      </c>
      <c r="E239" s="4" t="s">
        <v>709</v>
      </c>
      <c r="F239" s="39" t="s">
        <v>785</v>
      </c>
      <c r="G239" s="36" t="s">
        <v>785</v>
      </c>
      <c r="H239" s="38" t="s">
        <v>785</v>
      </c>
      <c r="I239" s="31">
        <v>0</v>
      </c>
      <c r="J239" s="64">
        <v>0.49</v>
      </c>
      <c r="K239" s="123">
        <v>26393841</v>
      </c>
      <c r="L239" s="124">
        <v>26908006.733766232</v>
      </c>
      <c r="M239" s="125">
        <v>27422172.437564999</v>
      </c>
      <c r="N239" s="147">
        <v>24414302.925000001</v>
      </c>
      <c r="O239" s="133">
        <v>24889906.228733767</v>
      </c>
      <c r="P239" s="148">
        <v>25365509.504747625</v>
      </c>
      <c r="Q239" s="149">
        <v>0.4868326679313757</v>
      </c>
      <c r="R239" s="150">
        <v>0.4868326679313757</v>
      </c>
      <c r="S239" s="151">
        <v>0.4868326679313757</v>
      </c>
      <c r="T239" s="132">
        <v>-25039364.799761001</v>
      </c>
      <c r="U239" s="124">
        <v>-25527144.633522574</v>
      </c>
      <c r="V239" s="134">
        <v>-26014924.467284001</v>
      </c>
      <c r="W239" s="152">
        <v>2235084</v>
      </c>
      <c r="X239" s="153" t="s">
        <v>817</v>
      </c>
      <c r="Y239" s="154" t="s">
        <v>821</v>
      </c>
      <c r="Z239" s="147">
        <v>49418967</v>
      </c>
      <c r="AA239" s="124">
        <v>51809029</v>
      </c>
      <c r="AB239" s="125">
        <v>57570587</v>
      </c>
      <c r="AC239" s="147">
        <v>498814.61</v>
      </c>
      <c r="AD239" s="124">
        <v>531717.62</v>
      </c>
      <c r="AE239" s="134">
        <v>562245.6</v>
      </c>
      <c r="AF239" s="147"/>
      <c r="AG239" s="124">
        <v>11517.94</v>
      </c>
      <c r="AH239" s="134">
        <v>13339.27</v>
      </c>
      <c r="AI239" s="147">
        <v>0</v>
      </c>
      <c r="AJ239" s="124">
        <v>0</v>
      </c>
      <c r="AK239" s="148">
        <v>0</v>
      </c>
      <c r="AL239" s="147"/>
      <c r="AM239" s="124">
        <v>0</v>
      </c>
      <c r="AN239" s="155">
        <v>0</v>
      </c>
      <c r="AO239" s="147">
        <v>0</v>
      </c>
      <c r="AP239" s="124">
        <v>0</v>
      </c>
      <c r="AQ239" s="125">
        <v>0</v>
      </c>
      <c r="AR239" s="147">
        <v>0</v>
      </c>
      <c r="AS239" s="124">
        <v>4530.05</v>
      </c>
      <c r="AT239" s="134">
        <v>181997.27</v>
      </c>
      <c r="AU239" s="147"/>
      <c r="AV239" s="124">
        <v>0</v>
      </c>
      <c r="AW239" s="134">
        <v>60506.67</v>
      </c>
      <c r="AX239" s="147"/>
      <c r="AY239" s="124">
        <v>10036.18</v>
      </c>
      <c r="AZ239" s="134">
        <v>10148.879999999999</v>
      </c>
      <c r="BA239" s="147"/>
      <c r="BB239" s="124"/>
      <c r="BC239" s="148">
        <v>0</v>
      </c>
      <c r="BD239" s="147"/>
      <c r="BE239" s="124">
        <v>358990.17</v>
      </c>
      <c r="BF239" s="155">
        <v>494710.86</v>
      </c>
      <c r="BG239" s="147"/>
      <c r="BH239" s="124"/>
      <c r="BI239" s="125">
        <v>1768.4099999999999</v>
      </c>
      <c r="BJ239" s="147">
        <v>0</v>
      </c>
      <c r="BK239" s="124">
        <v>0</v>
      </c>
      <c r="BL239" s="134">
        <v>0</v>
      </c>
      <c r="BM239" s="147"/>
      <c r="BN239" s="124">
        <v>0</v>
      </c>
      <c r="BO239" s="155">
        <v>0</v>
      </c>
      <c r="BP239" s="147"/>
      <c r="BQ239" s="124"/>
      <c r="BR239" s="125">
        <v>756.56</v>
      </c>
      <c r="BS239" s="156">
        <f t="shared" si="54"/>
        <v>25754569.738239001</v>
      </c>
      <c r="BT239" s="157">
        <f t="shared" si="55"/>
        <v>26979638.094477419</v>
      </c>
      <c r="BU239" s="158">
        <f t="shared" si="56"/>
        <v>32662097.820716009</v>
      </c>
      <c r="BV239" s="159">
        <f t="shared" si="45"/>
        <v>0.97577952895294784</v>
      </c>
      <c r="BW239" s="160">
        <f t="shared" si="46"/>
        <v>1.0026620834987863</v>
      </c>
      <c r="BX239" s="161">
        <f t="shared" si="47"/>
        <v>1.1910835253873964</v>
      </c>
      <c r="BY239" s="29">
        <f t="shared" si="48"/>
        <v>0</v>
      </c>
      <c r="BZ239" s="59">
        <f t="shared" si="49"/>
        <v>0</v>
      </c>
      <c r="CA239" s="60">
        <f t="shared" si="50"/>
        <v>0</v>
      </c>
      <c r="CB239" s="29">
        <f t="shared" si="57"/>
        <v>0</v>
      </c>
      <c r="CC239" s="59">
        <f t="shared" si="58"/>
        <v>0</v>
      </c>
      <c r="CD239" s="60">
        <f t="shared" si="59"/>
        <v>0</v>
      </c>
      <c r="CE239" s="29">
        <f t="shared" si="51"/>
        <v>0</v>
      </c>
      <c r="CF239" s="59">
        <f t="shared" si="52"/>
        <v>34872</v>
      </c>
      <c r="CG239" s="60">
        <f t="shared" si="53"/>
        <v>2550967</v>
      </c>
      <c r="CJ239" s="121"/>
    </row>
    <row r="240" spans="1:88" x14ac:dyDescent="0.2">
      <c r="A240" s="146" t="s">
        <v>348</v>
      </c>
      <c r="B240" s="47" t="s">
        <v>777</v>
      </c>
      <c r="C240" s="4" t="s">
        <v>347</v>
      </c>
      <c r="D240" s="5" t="s">
        <v>698</v>
      </c>
      <c r="E240" s="4" t="s">
        <v>699</v>
      </c>
      <c r="F240" s="5"/>
      <c r="G240" s="8" t="s">
        <v>802</v>
      </c>
      <c r="H240" s="40"/>
      <c r="I240" s="31">
        <v>0</v>
      </c>
      <c r="J240" s="64">
        <v>0.4</v>
      </c>
      <c r="K240" s="123">
        <v>965909</v>
      </c>
      <c r="L240" s="124">
        <v>984725.40909090906</v>
      </c>
      <c r="M240" s="125">
        <v>1003541.828502</v>
      </c>
      <c r="N240" s="147">
        <v>893465.82500000007</v>
      </c>
      <c r="O240" s="133">
        <v>910871.00340909092</v>
      </c>
      <c r="P240" s="148">
        <v>928276.19136435003</v>
      </c>
      <c r="Q240" s="149">
        <v>0.5</v>
      </c>
      <c r="R240" s="150">
        <v>0.5</v>
      </c>
      <c r="S240" s="151">
        <v>0.5</v>
      </c>
      <c r="T240" s="132">
        <v>-10511368.315656999</v>
      </c>
      <c r="U240" s="124">
        <v>-10716135.230897069</v>
      </c>
      <c r="V240" s="134">
        <v>-10920902.146136999</v>
      </c>
      <c r="W240" s="152">
        <v>1274919</v>
      </c>
      <c r="X240" s="153" t="s">
        <v>821</v>
      </c>
      <c r="Y240" s="154" t="s">
        <v>821</v>
      </c>
      <c r="Z240" s="147">
        <v>10853588</v>
      </c>
      <c r="AA240" s="124">
        <v>10666185</v>
      </c>
      <c r="AB240" s="125">
        <v>12421158</v>
      </c>
      <c r="AC240" s="147">
        <v>170803.40000000002</v>
      </c>
      <c r="AD240" s="124">
        <v>177692.40000000002</v>
      </c>
      <c r="AE240" s="134">
        <v>180422.80000000002</v>
      </c>
      <c r="AF240" s="147"/>
      <c r="AG240" s="124">
        <v>0</v>
      </c>
      <c r="AH240" s="134">
        <v>0</v>
      </c>
      <c r="AI240" s="147">
        <v>0</v>
      </c>
      <c r="AJ240" s="124">
        <v>0</v>
      </c>
      <c r="AK240" s="148">
        <v>0</v>
      </c>
      <c r="AL240" s="147"/>
      <c r="AM240" s="124">
        <v>0</v>
      </c>
      <c r="AN240" s="155">
        <v>0</v>
      </c>
      <c r="AO240" s="147">
        <v>0</v>
      </c>
      <c r="AP240" s="124">
        <v>0</v>
      </c>
      <c r="AQ240" s="125">
        <v>0</v>
      </c>
      <c r="AR240" s="147">
        <v>0</v>
      </c>
      <c r="AS240" s="124">
        <v>0</v>
      </c>
      <c r="AT240" s="134">
        <v>1269.2</v>
      </c>
      <c r="AU240" s="147"/>
      <c r="AV240" s="124">
        <v>0</v>
      </c>
      <c r="AW240" s="134">
        <v>0</v>
      </c>
      <c r="AX240" s="147"/>
      <c r="AY240" s="124">
        <v>0</v>
      </c>
      <c r="AZ240" s="134">
        <v>0</v>
      </c>
      <c r="BA240" s="147"/>
      <c r="BB240" s="124"/>
      <c r="BC240" s="148">
        <v>0</v>
      </c>
      <c r="BD240" s="147"/>
      <c r="BE240" s="124">
        <v>67842.8</v>
      </c>
      <c r="BF240" s="155">
        <v>120738.8</v>
      </c>
      <c r="BG240" s="147"/>
      <c r="BH240" s="124"/>
      <c r="BI240" s="125">
        <v>14787.2</v>
      </c>
      <c r="BJ240" s="147">
        <v>0</v>
      </c>
      <c r="BK240" s="124">
        <v>2022</v>
      </c>
      <c r="BL240" s="134">
        <v>0</v>
      </c>
      <c r="BM240" s="147"/>
      <c r="BN240" s="124">
        <v>4088</v>
      </c>
      <c r="BO240" s="155">
        <v>0</v>
      </c>
      <c r="BP240" s="147"/>
      <c r="BQ240" s="124"/>
      <c r="BR240" s="125">
        <v>0</v>
      </c>
      <c r="BS240" s="156">
        <f t="shared" si="54"/>
        <v>513023.08434300125</v>
      </c>
      <c r="BT240" s="157">
        <f t="shared" si="55"/>
        <v>201694.96910293214</v>
      </c>
      <c r="BU240" s="158">
        <f t="shared" si="56"/>
        <v>1817473.8538630009</v>
      </c>
      <c r="BV240" s="159">
        <f t="shared" si="45"/>
        <v>0.53112983142615011</v>
      </c>
      <c r="BW240" s="160">
        <f t="shared" si="46"/>
        <v>0.20482356527098797</v>
      </c>
      <c r="BX240" s="161">
        <f t="shared" si="47"/>
        <v>1.8110593920892843</v>
      </c>
      <c r="BY240" s="29">
        <f t="shared" si="48"/>
        <v>380442.74065699882</v>
      </c>
      <c r="BZ240" s="59">
        <f t="shared" si="49"/>
        <v>709176.03430615878</v>
      </c>
      <c r="CA240" s="60">
        <f t="shared" si="50"/>
        <v>0</v>
      </c>
      <c r="CB240" s="29">
        <f t="shared" si="57"/>
        <v>380443</v>
      </c>
      <c r="CC240" s="59">
        <f t="shared" si="58"/>
        <v>709176</v>
      </c>
      <c r="CD240" s="60">
        <f t="shared" si="59"/>
        <v>0</v>
      </c>
      <c r="CE240" s="29">
        <f t="shared" si="51"/>
        <v>0</v>
      </c>
      <c r="CF240" s="59">
        <f t="shared" si="52"/>
        <v>0</v>
      </c>
      <c r="CG240" s="60">
        <f t="shared" si="53"/>
        <v>406966</v>
      </c>
      <c r="CJ240" s="121"/>
    </row>
    <row r="241" spans="1:88" x14ac:dyDescent="0.2">
      <c r="A241" s="146" t="s">
        <v>350</v>
      </c>
      <c r="B241" s="47" t="s">
        <v>777</v>
      </c>
      <c r="C241" s="4" t="s">
        <v>349</v>
      </c>
      <c r="D241" s="5" t="s">
        <v>724</v>
      </c>
      <c r="E241" s="4" t="s">
        <v>725</v>
      </c>
      <c r="F241" s="5"/>
      <c r="G241" s="8" t="s">
        <v>802</v>
      </c>
      <c r="H241" s="40"/>
      <c r="I241" s="31">
        <v>0</v>
      </c>
      <c r="J241" s="64">
        <v>0.4</v>
      </c>
      <c r="K241" s="123">
        <v>2312516</v>
      </c>
      <c r="L241" s="124">
        <v>2357565.012987013</v>
      </c>
      <c r="M241" s="125">
        <v>2402613.7856749999</v>
      </c>
      <c r="N241" s="147">
        <v>2139077.3000000003</v>
      </c>
      <c r="O241" s="133">
        <v>2180747.6370129869</v>
      </c>
      <c r="P241" s="148">
        <v>2222417.7517493749</v>
      </c>
      <c r="Q241" s="149">
        <v>0.5</v>
      </c>
      <c r="R241" s="150">
        <v>0.5</v>
      </c>
      <c r="S241" s="151">
        <v>0.5</v>
      </c>
      <c r="T241" s="132">
        <v>-23148528.530953001</v>
      </c>
      <c r="U241" s="124">
        <v>-23599473.891945593</v>
      </c>
      <c r="V241" s="134">
        <v>-24050419.252937999</v>
      </c>
      <c r="W241" s="152">
        <v>2995162</v>
      </c>
      <c r="X241" s="153" t="s">
        <v>821</v>
      </c>
      <c r="Y241" s="154" t="s">
        <v>821</v>
      </c>
      <c r="Z241" s="147">
        <v>25029078</v>
      </c>
      <c r="AA241" s="124">
        <v>26936688</v>
      </c>
      <c r="AB241" s="125">
        <v>26813609</v>
      </c>
      <c r="AC241" s="147">
        <v>453966.4</v>
      </c>
      <c r="AD241" s="124">
        <v>487036.4</v>
      </c>
      <c r="AE241" s="134">
        <v>528584.20000000007</v>
      </c>
      <c r="AF241" s="147"/>
      <c r="AG241" s="124">
        <v>11090.800000000001</v>
      </c>
      <c r="AH241" s="134">
        <v>12640.2</v>
      </c>
      <c r="AI241" s="147">
        <v>0</v>
      </c>
      <c r="AJ241" s="124">
        <v>0</v>
      </c>
      <c r="AK241" s="148">
        <v>0</v>
      </c>
      <c r="AL241" s="147"/>
      <c r="AM241" s="124">
        <v>0</v>
      </c>
      <c r="AN241" s="155">
        <v>0</v>
      </c>
      <c r="AO241" s="147">
        <v>0</v>
      </c>
      <c r="AP241" s="124">
        <v>0</v>
      </c>
      <c r="AQ241" s="125">
        <v>0</v>
      </c>
      <c r="AR241" s="147">
        <v>72908.400000000009</v>
      </c>
      <c r="AS241" s="124">
        <v>2752.4</v>
      </c>
      <c r="AT241" s="134">
        <v>11951.6</v>
      </c>
      <c r="AU241" s="147"/>
      <c r="AV241" s="124">
        <v>0</v>
      </c>
      <c r="AW241" s="134">
        <v>-212.8</v>
      </c>
      <c r="AX241" s="147"/>
      <c r="AY241" s="124">
        <v>1600</v>
      </c>
      <c r="AZ241" s="134">
        <v>4070.8</v>
      </c>
      <c r="BA241" s="147"/>
      <c r="BB241" s="124"/>
      <c r="BC241" s="148">
        <v>216.4</v>
      </c>
      <c r="BD241" s="147"/>
      <c r="BE241" s="124">
        <v>98522.400000000009</v>
      </c>
      <c r="BF241" s="155">
        <v>157363.20000000001</v>
      </c>
      <c r="BG241" s="147"/>
      <c r="BH241" s="124"/>
      <c r="BI241" s="125">
        <v>10038</v>
      </c>
      <c r="BJ241" s="147">
        <v>0</v>
      </c>
      <c r="BK241" s="124">
        <v>0</v>
      </c>
      <c r="BL241" s="134">
        <v>0</v>
      </c>
      <c r="BM241" s="147"/>
      <c r="BN241" s="124">
        <v>0</v>
      </c>
      <c r="BO241" s="155">
        <v>0</v>
      </c>
      <c r="BP241" s="147"/>
      <c r="BQ241" s="124"/>
      <c r="BR241" s="125">
        <v>7235.6</v>
      </c>
      <c r="BS241" s="156">
        <f t="shared" si="54"/>
        <v>2407424.2690469958</v>
      </c>
      <c r="BT241" s="157">
        <f t="shared" si="55"/>
        <v>3938216.1080544032</v>
      </c>
      <c r="BU241" s="158">
        <f t="shared" si="56"/>
        <v>3495076.9470620006</v>
      </c>
      <c r="BV241" s="159">
        <f t="shared" si="45"/>
        <v>1.0410411296816955</v>
      </c>
      <c r="BW241" s="160">
        <f t="shared" si="46"/>
        <v>1.6704591756155729</v>
      </c>
      <c r="BX241" s="161">
        <f t="shared" si="47"/>
        <v>1.4546977828482242</v>
      </c>
      <c r="BY241" s="29">
        <f t="shared" si="48"/>
        <v>0</v>
      </c>
      <c r="BZ241" s="59">
        <f t="shared" si="49"/>
        <v>0</v>
      </c>
      <c r="CA241" s="60">
        <f t="shared" si="50"/>
        <v>0</v>
      </c>
      <c r="CB241" s="29">
        <f t="shared" si="57"/>
        <v>0</v>
      </c>
      <c r="CC241" s="59">
        <f t="shared" si="58"/>
        <v>0</v>
      </c>
      <c r="CD241" s="60">
        <f t="shared" si="59"/>
        <v>0</v>
      </c>
      <c r="CE241" s="29">
        <f t="shared" si="51"/>
        <v>47454</v>
      </c>
      <c r="CF241" s="59">
        <f t="shared" si="52"/>
        <v>790326</v>
      </c>
      <c r="CG241" s="60">
        <f t="shared" si="53"/>
        <v>546232</v>
      </c>
      <c r="CJ241" s="121"/>
    </row>
    <row r="242" spans="1:88" x14ac:dyDescent="0.2">
      <c r="A242" s="146" t="s">
        <v>352</v>
      </c>
      <c r="B242" s="47" t="s">
        <v>777</v>
      </c>
      <c r="C242" s="4" t="s">
        <v>351</v>
      </c>
      <c r="D242" s="5" t="s">
        <v>692</v>
      </c>
      <c r="E242" s="4" t="s">
        <v>693</v>
      </c>
      <c r="F242" s="5"/>
      <c r="G242" s="8" t="s">
        <v>802</v>
      </c>
      <c r="H242" s="38" t="s">
        <v>826</v>
      </c>
      <c r="I242" s="31">
        <v>0</v>
      </c>
      <c r="J242" s="64">
        <v>0.4</v>
      </c>
      <c r="K242" s="123">
        <v>2204755</v>
      </c>
      <c r="L242" s="124">
        <v>2247704.7727272725</v>
      </c>
      <c r="M242" s="125">
        <v>2290654.1992899999</v>
      </c>
      <c r="N242" s="147">
        <v>2039398.375</v>
      </c>
      <c r="O242" s="133">
        <v>2079126.9147727271</v>
      </c>
      <c r="P242" s="148">
        <v>2118855.1343432502</v>
      </c>
      <c r="Q242" s="149">
        <v>0.5</v>
      </c>
      <c r="R242" s="150">
        <v>0.5</v>
      </c>
      <c r="S242" s="151">
        <v>0.5</v>
      </c>
      <c r="T242" s="132">
        <v>-5967847.9664580002</v>
      </c>
      <c r="U242" s="124">
        <v>-6084104.7450253638</v>
      </c>
      <c r="V242" s="134">
        <v>-6200361.5235930001</v>
      </c>
      <c r="W242" s="152">
        <v>92367</v>
      </c>
      <c r="X242" s="153" t="s">
        <v>821</v>
      </c>
      <c r="Y242" s="154" t="s">
        <v>821</v>
      </c>
      <c r="Z242" s="147">
        <v>7937468</v>
      </c>
      <c r="AA242" s="124">
        <v>9045453</v>
      </c>
      <c r="AB242" s="125">
        <v>8661500</v>
      </c>
      <c r="AC242" s="147">
        <v>260575.40000000002</v>
      </c>
      <c r="AD242" s="124">
        <v>281287</v>
      </c>
      <c r="AE242" s="134">
        <v>297978.40000000002</v>
      </c>
      <c r="AF242" s="147"/>
      <c r="AG242" s="124">
        <v>9568.8000000000011</v>
      </c>
      <c r="AH242" s="134">
        <v>10981.800000000001</v>
      </c>
      <c r="AI242" s="147">
        <v>0</v>
      </c>
      <c r="AJ242" s="124">
        <v>0</v>
      </c>
      <c r="AK242" s="148">
        <v>0</v>
      </c>
      <c r="AL242" s="147"/>
      <c r="AM242" s="124">
        <v>0</v>
      </c>
      <c r="AN242" s="155">
        <v>0</v>
      </c>
      <c r="AO242" s="147">
        <v>0</v>
      </c>
      <c r="AP242" s="124">
        <v>0</v>
      </c>
      <c r="AQ242" s="125">
        <v>0</v>
      </c>
      <c r="AR242" s="147">
        <v>0</v>
      </c>
      <c r="AS242" s="124">
        <v>0</v>
      </c>
      <c r="AT242" s="134">
        <v>0</v>
      </c>
      <c r="AU242" s="147"/>
      <c r="AV242" s="124">
        <v>0</v>
      </c>
      <c r="AW242" s="134">
        <v>0</v>
      </c>
      <c r="AX242" s="147"/>
      <c r="AY242" s="124">
        <v>1509.2</v>
      </c>
      <c r="AZ242" s="134">
        <v>0</v>
      </c>
      <c r="BA242" s="147"/>
      <c r="BB242" s="124"/>
      <c r="BC242" s="148">
        <v>0</v>
      </c>
      <c r="BD242" s="147"/>
      <c r="BE242" s="124">
        <v>50725.600000000006</v>
      </c>
      <c r="BF242" s="155">
        <v>85570</v>
      </c>
      <c r="BG242" s="147"/>
      <c r="BH242" s="124"/>
      <c r="BI242" s="125">
        <v>10343.6</v>
      </c>
      <c r="BJ242" s="147">
        <v>0</v>
      </c>
      <c r="BK242" s="124">
        <v>0</v>
      </c>
      <c r="BL242" s="134">
        <v>0</v>
      </c>
      <c r="BM242" s="147"/>
      <c r="BN242" s="124">
        <v>12741.2</v>
      </c>
      <c r="BO242" s="155">
        <v>0</v>
      </c>
      <c r="BP242" s="147"/>
      <c r="BQ242" s="124"/>
      <c r="BR242" s="125">
        <v>5480</v>
      </c>
      <c r="BS242" s="156">
        <f t="shared" si="54"/>
        <v>2230195.4335420001</v>
      </c>
      <c r="BT242" s="157">
        <f t="shared" si="55"/>
        <v>3317180.0549746351</v>
      </c>
      <c r="BU242" s="158">
        <f t="shared" si="56"/>
        <v>2871492.2764070006</v>
      </c>
      <c r="BV242" s="159">
        <f t="shared" si="45"/>
        <v>1.0115388936829717</v>
      </c>
      <c r="BW242" s="160">
        <f t="shared" si="46"/>
        <v>1.4758077196008732</v>
      </c>
      <c r="BX242" s="161">
        <f t="shared" si="47"/>
        <v>1.2535686430963846</v>
      </c>
      <c r="BY242" s="29">
        <f t="shared" si="48"/>
        <v>0</v>
      </c>
      <c r="BZ242" s="59">
        <f t="shared" si="49"/>
        <v>0</v>
      </c>
      <c r="CA242" s="60">
        <f t="shared" si="50"/>
        <v>0</v>
      </c>
      <c r="CB242" s="29">
        <f t="shared" si="57"/>
        <v>0</v>
      </c>
      <c r="CC242" s="59">
        <f t="shared" si="58"/>
        <v>0</v>
      </c>
      <c r="CD242" s="60">
        <f t="shared" si="59"/>
        <v>0</v>
      </c>
      <c r="CE242" s="29">
        <f t="shared" si="51"/>
        <v>12720</v>
      </c>
      <c r="CF242" s="59">
        <f t="shared" si="52"/>
        <v>534738</v>
      </c>
      <c r="CG242" s="60">
        <f t="shared" si="53"/>
        <v>290419</v>
      </c>
      <c r="CJ242" s="121"/>
    </row>
    <row r="243" spans="1:88" x14ac:dyDescent="0.2">
      <c r="A243" s="146" t="s">
        <v>354</v>
      </c>
      <c r="B243" s="47" t="s">
        <v>780</v>
      </c>
      <c r="C243" s="4" t="s">
        <v>353</v>
      </c>
      <c r="D243" s="5" t="s">
        <v>653</v>
      </c>
      <c r="E243" s="4" t="s">
        <v>707</v>
      </c>
      <c r="F243" s="5"/>
      <c r="G243" s="8" t="s">
        <v>802</v>
      </c>
      <c r="H243" s="40"/>
      <c r="I243" s="31">
        <v>0</v>
      </c>
      <c r="J243" s="64">
        <v>0.49</v>
      </c>
      <c r="K243" s="123">
        <v>32904471</v>
      </c>
      <c r="L243" s="124">
        <v>33545467.188311689</v>
      </c>
      <c r="M243" s="125">
        <v>34186463.535417996</v>
      </c>
      <c r="N243" s="147">
        <v>30436635.675000001</v>
      </c>
      <c r="O243" s="133">
        <v>31029557.149188314</v>
      </c>
      <c r="P243" s="148">
        <v>31622478.770261649</v>
      </c>
      <c r="Q243" s="149">
        <v>0.47402961089101725</v>
      </c>
      <c r="R243" s="150">
        <v>0.47402961089101725</v>
      </c>
      <c r="S243" s="151">
        <v>0.47402961089101725</v>
      </c>
      <c r="T243" s="132">
        <v>-29655079.273812</v>
      </c>
      <c r="U243" s="124">
        <v>-30232775.623301841</v>
      </c>
      <c r="V243" s="134">
        <v>-30810471.972792</v>
      </c>
      <c r="W243" s="152">
        <v>5877530</v>
      </c>
      <c r="X243" s="153" t="s">
        <v>821</v>
      </c>
      <c r="Y243" s="154" t="s">
        <v>821</v>
      </c>
      <c r="Z243" s="147">
        <v>61743591</v>
      </c>
      <c r="AA243" s="124">
        <v>59796063</v>
      </c>
      <c r="AB243" s="125">
        <v>65553158</v>
      </c>
      <c r="AC243" s="147">
        <v>806714.53555000003</v>
      </c>
      <c r="AD243" s="124">
        <v>867791.96</v>
      </c>
      <c r="AE243" s="134">
        <v>923594.38500000001</v>
      </c>
      <c r="AF243" s="147"/>
      <c r="AG243" s="124">
        <v>16216.55</v>
      </c>
      <c r="AH243" s="134">
        <v>0</v>
      </c>
      <c r="AI243" s="147">
        <v>0</v>
      </c>
      <c r="AJ243" s="124">
        <v>0</v>
      </c>
      <c r="AK243" s="148">
        <v>0</v>
      </c>
      <c r="AL243" s="147"/>
      <c r="AM243" s="124">
        <v>0</v>
      </c>
      <c r="AN243" s="155">
        <v>0</v>
      </c>
      <c r="AO243" s="147">
        <v>0</v>
      </c>
      <c r="AP243" s="124">
        <v>0</v>
      </c>
      <c r="AQ243" s="125">
        <v>0</v>
      </c>
      <c r="AR243" s="147">
        <v>0</v>
      </c>
      <c r="AS243" s="124">
        <v>0</v>
      </c>
      <c r="AT243" s="134">
        <v>0</v>
      </c>
      <c r="AU243" s="147"/>
      <c r="AV243" s="124">
        <v>0</v>
      </c>
      <c r="AW243" s="134">
        <v>0</v>
      </c>
      <c r="AX243" s="147"/>
      <c r="AY243" s="124">
        <v>8700.44</v>
      </c>
      <c r="AZ243" s="134">
        <v>8398.11</v>
      </c>
      <c r="BA243" s="147"/>
      <c r="BB243" s="124"/>
      <c r="BC243" s="148">
        <v>-301.83999999999997</v>
      </c>
      <c r="BD243" s="147"/>
      <c r="BE243" s="124">
        <v>270646.11</v>
      </c>
      <c r="BF243" s="155">
        <v>391290.48</v>
      </c>
      <c r="BG243" s="147"/>
      <c r="BH243" s="124"/>
      <c r="BI243" s="125">
        <v>0</v>
      </c>
      <c r="BJ243" s="147">
        <v>3218.0945999999999</v>
      </c>
      <c r="BK243" s="124">
        <v>0</v>
      </c>
      <c r="BL243" s="134">
        <v>0</v>
      </c>
      <c r="BM243" s="147"/>
      <c r="BN243" s="124">
        <v>1280.3699999999999</v>
      </c>
      <c r="BO243" s="155">
        <v>0</v>
      </c>
      <c r="BP243" s="147"/>
      <c r="BQ243" s="124"/>
      <c r="BR243" s="125">
        <v>17852.66</v>
      </c>
      <c r="BS243" s="156">
        <f t="shared" si="54"/>
        <v>32898444.356337998</v>
      </c>
      <c r="BT243" s="157">
        <f t="shared" si="55"/>
        <v>30727922.806698151</v>
      </c>
      <c r="BU243" s="158">
        <f t="shared" si="56"/>
        <v>36083519.822207987</v>
      </c>
      <c r="BV243" s="159">
        <f t="shared" si="45"/>
        <v>0.99981684423183703</v>
      </c>
      <c r="BW243" s="160">
        <f t="shared" si="46"/>
        <v>0.91600819372116959</v>
      </c>
      <c r="BX243" s="161">
        <f t="shared" si="47"/>
        <v>1.0554914457538025</v>
      </c>
      <c r="BY243" s="29">
        <f t="shared" si="48"/>
        <v>0</v>
      </c>
      <c r="BZ243" s="59">
        <f t="shared" si="49"/>
        <v>301634.3424901627</v>
      </c>
      <c r="CA243" s="60">
        <f t="shared" si="50"/>
        <v>0</v>
      </c>
      <c r="CB243" s="29">
        <f t="shared" si="57"/>
        <v>0</v>
      </c>
      <c r="CC243" s="59">
        <f t="shared" si="58"/>
        <v>301634</v>
      </c>
      <c r="CD243" s="60">
        <f t="shared" si="59"/>
        <v>0</v>
      </c>
      <c r="CE243" s="29">
        <f t="shared" si="51"/>
        <v>0</v>
      </c>
      <c r="CF243" s="59">
        <f t="shared" si="52"/>
        <v>0</v>
      </c>
      <c r="CG243" s="60">
        <f t="shared" si="53"/>
        <v>899261</v>
      </c>
      <c r="CJ243" s="121"/>
    </row>
    <row r="244" spans="1:88" x14ac:dyDescent="0.2">
      <c r="A244" s="146" t="s">
        <v>356</v>
      </c>
      <c r="B244" s="47" t="s">
        <v>777</v>
      </c>
      <c r="C244" s="4" t="s">
        <v>355</v>
      </c>
      <c r="D244" s="5" t="s">
        <v>736</v>
      </c>
      <c r="E244" s="4" t="s">
        <v>737</v>
      </c>
      <c r="F244" s="39" t="s">
        <v>787</v>
      </c>
      <c r="G244" s="36" t="s">
        <v>787</v>
      </c>
      <c r="H244" s="40"/>
      <c r="I244" s="31">
        <v>0</v>
      </c>
      <c r="J244" s="64">
        <v>0.4</v>
      </c>
      <c r="K244" s="123">
        <v>1684581</v>
      </c>
      <c r="L244" s="124">
        <v>1717397.512987013</v>
      </c>
      <c r="M244" s="125">
        <v>1750214.0458249999</v>
      </c>
      <c r="N244" s="147">
        <v>1558237.425</v>
      </c>
      <c r="O244" s="133">
        <v>1588592.6995129872</v>
      </c>
      <c r="P244" s="148">
        <v>1618947.992388125</v>
      </c>
      <c r="Q244" s="149">
        <v>0.5</v>
      </c>
      <c r="R244" s="150">
        <v>0.5</v>
      </c>
      <c r="S244" s="151">
        <v>0.5</v>
      </c>
      <c r="T244" s="132">
        <v>-10834395.258610999</v>
      </c>
      <c r="U244" s="124">
        <v>-11045454.906506019</v>
      </c>
      <c r="V244" s="134">
        <v>-11256514.554400999</v>
      </c>
      <c r="W244" s="152">
        <v>1359294</v>
      </c>
      <c r="X244" s="153" t="s">
        <v>821</v>
      </c>
      <c r="Y244" s="154" t="s">
        <v>821</v>
      </c>
      <c r="Z244" s="147">
        <v>11538265</v>
      </c>
      <c r="AA244" s="124">
        <v>11807778</v>
      </c>
      <c r="AB244" s="125">
        <v>1716588</v>
      </c>
      <c r="AC244" s="147">
        <v>712900.60000000009</v>
      </c>
      <c r="AD244" s="124">
        <v>794413.8</v>
      </c>
      <c r="AE244" s="134">
        <v>864493.60000000009</v>
      </c>
      <c r="AF244" s="147"/>
      <c r="AG244" s="124">
        <v>29871</v>
      </c>
      <c r="AH244" s="134">
        <v>36248.800000000003</v>
      </c>
      <c r="AI244" s="147">
        <v>0</v>
      </c>
      <c r="AJ244" s="124">
        <v>0</v>
      </c>
      <c r="AK244" s="148">
        <v>0</v>
      </c>
      <c r="AL244" s="147"/>
      <c r="AM244" s="124">
        <v>0</v>
      </c>
      <c r="AN244" s="155">
        <v>0</v>
      </c>
      <c r="AO244" s="147">
        <v>0</v>
      </c>
      <c r="AP244" s="124">
        <v>0</v>
      </c>
      <c r="AQ244" s="125">
        <v>0</v>
      </c>
      <c r="AR244" s="147">
        <v>0</v>
      </c>
      <c r="AS244" s="124">
        <v>0</v>
      </c>
      <c r="AT244" s="134">
        <v>1148</v>
      </c>
      <c r="AU244" s="147"/>
      <c r="AV244" s="124">
        <v>0</v>
      </c>
      <c r="AW244" s="134">
        <v>0</v>
      </c>
      <c r="AX244" s="147"/>
      <c r="AY244" s="124">
        <v>1076.4000000000001</v>
      </c>
      <c r="AZ244" s="134">
        <v>1766</v>
      </c>
      <c r="BA244" s="147"/>
      <c r="BB244" s="124"/>
      <c r="BC244" s="148">
        <v>-9.2000000000000011</v>
      </c>
      <c r="BD244" s="147"/>
      <c r="BE244" s="124">
        <v>257172</v>
      </c>
      <c r="BF244" s="155">
        <v>366906.80000000005</v>
      </c>
      <c r="BG244" s="147"/>
      <c r="BH244" s="124"/>
      <c r="BI244" s="125">
        <v>4136</v>
      </c>
      <c r="BJ244" s="147">
        <v>0</v>
      </c>
      <c r="BK244" s="124">
        <v>744.80000000000007</v>
      </c>
      <c r="BL244" s="134">
        <v>0</v>
      </c>
      <c r="BM244" s="147"/>
      <c r="BN244" s="124">
        <v>10223.6</v>
      </c>
      <c r="BO244" s="155">
        <v>0</v>
      </c>
      <c r="BP244" s="147"/>
      <c r="BQ244" s="124"/>
      <c r="BR244" s="125">
        <v>21714.400000000001</v>
      </c>
      <c r="BS244" s="156">
        <f t="shared" si="54"/>
        <v>1416770.3413890004</v>
      </c>
      <c r="BT244" s="157">
        <f t="shared" si="55"/>
        <v>1855824.6934939828</v>
      </c>
      <c r="BU244" s="158">
        <f t="shared" si="56"/>
        <v>-8243522.1544009987</v>
      </c>
      <c r="BV244" s="159">
        <f t="shared" si="45"/>
        <v>0.84102239155552649</v>
      </c>
      <c r="BW244" s="160">
        <f t="shared" si="46"/>
        <v>1.0806028770044087</v>
      </c>
      <c r="BX244" s="161">
        <f t="shared" si="47"/>
        <v>-4.710007998201867</v>
      </c>
      <c r="BY244" s="29">
        <f t="shared" si="48"/>
        <v>141467.08361099963</v>
      </c>
      <c r="BZ244" s="59">
        <f t="shared" si="49"/>
        <v>0</v>
      </c>
      <c r="CA244" s="60">
        <f t="shared" si="50"/>
        <v>9862470.1467891242</v>
      </c>
      <c r="CB244" s="29">
        <f t="shared" si="57"/>
        <v>141467</v>
      </c>
      <c r="CC244" s="59">
        <f t="shared" si="58"/>
        <v>0</v>
      </c>
      <c r="CD244" s="60">
        <f t="shared" si="59"/>
        <v>9862470</v>
      </c>
      <c r="CE244" s="29">
        <f t="shared" si="51"/>
        <v>0</v>
      </c>
      <c r="CF244" s="59">
        <f t="shared" si="52"/>
        <v>69214</v>
      </c>
      <c r="CG244" s="60">
        <f t="shared" si="53"/>
        <v>0</v>
      </c>
      <c r="CJ244" s="121"/>
    </row>
    <row r="245" spans="1:88" x14ac:dyDescent="0.2">
      <c r="A245" s="146" t="s">
        <v>358</v>
      </c>
      <c r="B245" s="47" t="s">
        <v>777</v>
      </c>
      <c r="C245" s="4" t="s">
        <v>357</v>
      </c>
      <c r="D245" s="5" t="s">
        <v>714</v>
      </c>
      <c r="E245" s="4" t="s">
        <v>653</v>
      </c>
      <c r="F245" s="39" t="s">
        <v>797</v>
      </c>
      <c r="G245" s="8" t="s">
        <v>802</v>
      </c>
      <c r="H245" s="40"/>
      <c r="I245" s="31">
        <v>0</v>
      </c>
      <c r="J245" s="64">
        <v>0.4</v>
      </c>
      <c r="K245" s="123">
        <v>2922783</v>
      </c>
      <c r="L245" s="124">
        <v>2979720.3311688309</v>
      </c>
      <c r="M245" s="125">
        <v>3036658.075317</v>
      </c>
      <c r="N245" s="147">
        <v>2703574.2749999999</v>
      </c>
      <c r="O245" s="133">
        <v>2756241.3063311689</v>
      </c>
      <c r="P245" s="148">
        <v>2808908.7196682254</v>
      </c>
      <c r="Q245" s="149">
        <v>0.5</v>
      </c>
      <c r="R245" s="150">
        <v>0.5</v>
      </c>
      <c r="S245" s="151">
        <v>0.5</v>
      </c>
      <c r="T245" s="132">
        <v>-6443713.2431649994</v>
      </c>
      <c r="U245" s="124">
        <v>-6569240.1245253561</v>
      </c>
      <c r="V245" s="134">
        <v>-6694767.0058859996</v>
      </c>
      <c r="W245" s="152">
        <v>2071854</v>
      </c>
      <c r="X245" s="153" t="s">
        <v>821</v>
      </c>
      <c r="Y245" s="154" t="s">
        <v>821</v>
      </c>
      <c r="Z245" s="147">
        <v>9164544</v>
      </c>
      <c r="AA245" s="124">
        <v>9732682</v>
      </c>
      <c r="AB245" s="125">
        <v>10301630</v>
      </c>
      <c r="AC245" s="147">
        <v>341318.2</v>
      </c>
      <c r="AD245" s="124">
        <v>350541.60000000003</v>
      </c>
      <c r="AE245" s="134">
        <v>365463.80000000005</v>
      </c>
      <c r="AF245" s="147"/>
      <c r="AG245" s="124">
        <v>861.80000000000007</v>
      </c>
      <c r="AH245" s="134">
        <v>-4672.2</v>
      </c>
      <c r="AI245" s="147">
        <v>0</v>
      </c>
      <c r="AJ245" s="124">
        <v>0</v>
      </c>
      <c r="AK245" s="148">
        <v>0</v>
      </c>
      <c r="AL245" s="147"/>
      <c r="AM245" s="124">
        <v>0</v>
      </c>
      <c r="AN245" s="155">
        <v>0</v>
      </c>
      <c r="AO245" s="147">
        <v>0</v>
      </c>
      <c r="AP245" s="124">
        <v>0</v>
      </c>
      <c r="AQ245" s="125">
        <v>0</v>
      </c>
      <c r="AR245" s="147">
        <v>0</v>
      </c>
      <c r="AS245" s="124">
        <v>0</v>
      </c>
      <c r="AT245" s="134">
        <v>0</v>
      </c>
      <c r="AU245" s="147"/>
      <c r="AV245" s="124">
        <v>0</v>
      </c>
      <c r="AW245" s="134">
        <v>0</v>
      </c>
      <c r="AX245" s="147"/>
      <c r="AY245" s="124">
        <v>0</v>
      </c>
      <c r="AZ245" s="134">
        <v>0</v>
      </c>
      <c r="BA245" s="147"/>
      <c r="BB245" s="124"/>
      <c r="BC245" s="148">
        <v>0</v>
      </c>
      <c r="BD245" s="147"/>
      <c r="BE245" s="124">
        <v>82085.600000000006</v>
      </c>
      <c r="BF245" s="155">
        <v>109238.40000000001</v>
      </c>
      <c r="BG245" s="147"/>
      <c r="BH245" s="124"/>
      <c r="BI245" s="125">
        <v>2979.2000000000003</v>
      </c>
      <c r="BJ245" s="147">
        <v>0</v>
      </c>
      <c r="BK245" s="124">
        <v>0</v>
      </c>
      <c r="BL245" s="134">
        <v>0</v>
      </c>
      <c r="BM245" s="147"/>
      <c r="BN245" s="124">
        <v>0</v>
      </c>
      <c r="BO245" s="155">
        <v>0</v>
      </c>
      <c r="BP245" s="147"/>
      <c r="BQ245" s="124"/>
      <c r="BR245" s="125">
        <v>3426.8</v>
      </c>
      <c r="BS245" s="156">
        <f t="shared" si="54"/>
        <v>3062148.9568349998</v>
      </c>
      <c r="BT245" s="157">
        <f t="shared" si="55"/>
        <v>3596930.8754746439</v>
      </c>
      <c r="BU245" s="158">
        <f t="shared" si="56"/>
        <v>4083298.9941140022</v>
      </c>
      <c r="BV245" s="159">
        <f t="shared" si="45"/>
        <v>1.0476826219514073</v>
      </c>
      <c r="BW245" s="160">
        <f t="shared" si="46"/>
        <v>1.2071370718418077</v>
      </c>
      <c r="BX245" s="161">
        <f t="shared" si="47"/>
        <v>1.3446686761688644</v>
      </c>
      <c r="BY245" s="29">
        <f t="shared" si="48"/>
        <v>0</v>
      </c>
      <c r="BZ245" s="59">
        <f t="shared" si="49"/>
        <v>0</v>
      </c>
      <c r="CA245" s="60">
        <f t="shared" si="50"/>
        <v>0</v>
      </c>
      <c r="CB245" s="29">
        <f t="shared" si="57"/>
        <v>0</v>
      </c>
      <c r="CC245" s="59">
        <f t="shared" si="58"/>
        <v>0</v>
      </c>
      <c r="CD245" s="60">
        <f t="shared" si="59"/>
        <v>0</v>
      </c>
      <c r="CE245" s="29">
        <f t="shared" si="51"/>
        <v>69683</v>
      </c>
      <c r="CF245" s="59">
        <f t="shared" si="52"/>
        <v>308605</v>
      </c>
      <c r="CG245" s="60">
        <f t="shared" si="53"/>
        <v>523320</v>
      </c>
      <c r="CJ245" s="121"/>
    </row>
    <row r="246" spans="1:88" x14ac:dyDescent="0.2">
      <c r="A246" s="146" t="s">
        <v>360</v>
      </c>
      <c r="B246" s="47" t="s">
        <v>777</v>
      </c>
      <c r="C246" s="4" t="s">
        <v>359</v>
      </c>
      <c r="D246" s="5" t="s">
        <v>714</v>
      </c>
      <c r="E246" s="4" t="s">
        <v>653</v>
      </c>
      <c r="F246" s="5"/>
      <c r="G246" s="36" t="s">
        <v>797</v>
      </c>
      <c r="H246" s="38" t="s">
        <v>797</v>
      </c>
      <c r="I246" s="31">
        <v>0</v>
      </c>
      <c r="J246" s="64">
        <v>0.4</v>
      </c>
      <c r="K246" s="123">
        <v>3205405</v>
      </c>
      <c r="L246" s="124">
        <v>3267847.9545454546</v>
      </c>
      <c r="M246" s="125">
        <v>3330291.10763</v>
      </c>
      <c r="N246" s="147">
        <v>2964999.625</v>
      </c>
      <c r="O246" s="133">
        <v>3022759.3579545454</v>
      </c>
      <c r="P246" s="148">
        <v>3080519.2745577502</v>
      </c>
      <c r="Q246" s="149">
        <v>0.5</v>
      </c>
      <c r="R246" s="150">
        <v>0.5</v>
      </c>
      <c r="S246" s="151">
        <v>0.5</v>
      </c>
      <c r="T246" s="132">
        <v>-12286403.410382001</v>
      </c>
      <c r="U246" s="124">
        <v>-12525748.931363467</v>
      </c>
      <c r="V246" s="134">
        <v>-12765094.452344</v>
      </c>
      <c r="W246" s="152">
        <v>923580</v>
      </c>
      <c r="X246" s="153" t="s">
        <v>821</v>
      </c>
      <c r="Y246" s="154" t="s">
        <v>821</v>
      </c>
      <c r="Z246" s="147">
        <v>14971091</v>
      </c>
      <c r="AA246" s="124">
        <v>14986050</v>
      </c>
      <c r="AB246" s="125">
        <v>14842419</v>
      </c>
      <c r="AC246" s="147">
        <v>495303.80000000005</v>
      </c>
      <c r="AD246" s="124">
        <v>540324.80000000005</v>
      </c>
      <c r="AE246" s="134">
        <v>568227</v>
      </c>
      <c r="AF246" s="147"/>
      <c r="AG246" s="124">
        <v>16777.2</v>
      </c>
      <c r="AH246" s="134">
        <v>10922.6</v>
      </c>
      <c r="AI246" s="147">
        <v>0</v>
      </c>
      <c r="AJ246" s="124">
        <v>0</v>
      </c>
      <c r="AK246" s="148">
        <v>0</v>
      </c>
      <c r="AL246" s="147"/>
      <c r="AM246" s="124">
        <v>0</v>
      </c>
      <c r="AN246" s="155">
        <v>0</v>
      </c>
      <c r="AO246" s="147">
        <v>0</v>
      </c>
      <c r="AP246" s="124">
        <v>0</v>
      </c>
      <c r="AQ246" s="125">
        <v>0</v>
      </c>
      <c r="AR246" s="147">
        <v>0</v>
      </c>
      <c r="AS246" s="124">
        <v>22081.600000000002</v>
      </c>
      <c r="AT246" s="134">
        <v>24995.200000000001</v>
      </c>
      <c r="AU246" s="147"/>
      <c r="AV246" s="124">
        <v>0</v>
      </c>
      <c r="AW246" s="134">
        <v>-7980.4000000000005</v>
      </c>
      <c r="AX246" s="147"/>
      <c r="AY246" s="124">
        <v>7834.8</v>
      </c>
      <c r="AZ246" s="134">
        <v>28104.400000000001</v>
      </c>
      <c r="BA246" s="147"/>
      <c r="BB246" s="124"/>
      <c r="BC246" s="148">
        <v>439.20000000000005</v>
      </c>
      <c r="BD246" s="147"/>
      <c r="BE246" s="124">
        <v>269697.2</v>
      </c>
      <c r="BF246" s="155">
        <v>379933.60000000003</v>
      </c>
      <c r="BG246" s="147"/>
      <c r="BH246" s="124"/>
      <c r="BI246" s="125">
        <v>4952.4000000000005</v>
      </c>
      <c r="BJ246" s="147">
        <v>0</v>
      </c>
      <c r="BK246" s="124">
        <v>0</v>
      </c>
      <c r="BL246" s="134">
        <v>0</v>
      </c>
      <c r="BM246" s="147"/>
      <c r="BN246" s="124">
        <v>0</v>
      </c>
      <c r="BO246" s="155">
        <v>0</v>
      </c>
      <c r="BP246" s="147"/>
      <c r="BQ246" s="124"/>
      <c r="BR246" s="125">
        <v>3286.4</v>
      </c>
      <c r="BS246" s="156">
        <f t="shared" si="54"/>
        <v>3179991.389618</v>
      </c>
      <c r="BT246" s="157">
        <f t="shared" si="55"/>
        <v>3317016.6686365325</v>
      </c>
      <c r="BU246" s="158">
        <f t="shared" si="56"/>
        <v>3090204.9476559982</v>
      </c>
      <c r="BV246" s="159">
        <f t="shared" si="45"/>
        <v>0.99207163825413636</v>
      </c>
      <c r="BW246" s="160">
        <f t="shared" si="46"/>
        <v>1.0150462061806413</v>
      </c>
      <c r="BX246" s="161">
        <f t="shared" si="47"/>
        <v>0.92790835629235457</v>
      </c>
      <c r="BY246" s="29">
        <f t="shared" si="48"/>
        <v>0</v>
      </c>
      <c r="BZ246" s="59">
        <f t="shared" si="49"/>
        <v>0</v>
      </c>
      <c r="CA246" s="60">
        <f t="shared" si="50"/>
        <v>0</v>
      </c>
      <c r="CB246" s="29">
        <f t="shared" si="57"/>
        <v>0</v>
      </c>
      <c r="CC246" s="59">
        <f t="shared" si="58"/>
        <v>0</v>
      </c>
      <c r="CD246" s="60">
        <f t="shared" si="59"/>
        <v>0</v>
      </c>
      <c r="CE246" s="29">
        <f t="shared" si="51"/>
        <v>0</v>
      </c>
      <c r="CF246" s="59">
        <f t="shared" si="52"/>
        <v>24584</v>
      </c>
      <c r="CG246" s="60">
        <f t="shared" si="53"/>
        <v>0</v>
      </c>
      <c r="CJ246" s="121"/>
    </row>
    <row r="247" spans="1:88" x14ac:dyDescent="0.2">
      <c r="A247" s="146" t="s">
        <v>362</v>
      </c>
      <c r="B247" s="47" t="s">
        <v>777</v>
      </c>
      <c r="C247" s="4" t="s">
        <v>361</v>
      </c>
      <c r="D247" s="5" t="s">
        <v>691</v>
      </c>
      <c r="E247" s="4" t="s">
        <v>653</v>
      </c>
      <c r="F247" s="5"/>
      <c r="G247" s="36" t="s">
        <v>795</v>
      </c>
      <c r="H247" s="38" t="s">
        <v>795</v>
      </c>
      <c r="I247" s="31">
        <v>0</v>
      </c>
      <c r="J247" s="64">
        <v>0.4</v>
      </c>
      <c r="K247" s="123">
        <v>1964817</v>
      </c>
      <c r="L247" s="124">
        <v>2003092.6558441559</v>
      </c>
      <c r="M247" s="125">
        <v>2041368.439453</v>
      </c>
      <c r="N247" s="147">
        <v>1817455.7250000001</v>
      </c>
      <c r="O247" s="133">
        <v>1852860.7066558443</v>
      </c>
      <c r="P247" s="148">
        <v>1888265.806494025</v>
      </c>
      <c r="Q247" s="149">
        <v>0.5</v>
      </c>
      <c r="R247" s="150">
        <v>0.5</v>
      </c>
      <c r="S247" s="151">
        <v>0.5</v>
      </c>
      <c r="T247" s="132">
        <v>-13575240.998414</v>
      </c>
      <c r="U247" s="124">
        <v>-13839693.74513635</v>
      </c>
      <c r="V247" s="134">
        <v>-14104146.491859</v>
      </c>
      <c r="W247" s="152">
        <v>1258000</v>
      </c>
      <c r="X247" s="153" t="s">
        <v>821</v>
      </c>
      <c r="Y247" s="154" t="s">
        <v>821</v>
      </c>
      <c r="Z247" s="147">
        <v>14930864</v>
      </c>
      <c r="AA247" s="124">
        <v>15731056</v>
      </c>
      <c r="AB247" s="125">
        <v>15857112</v>
      </c>
      <c r="AC247" s="147">
        <v>1093564.898</v>
      </c>
      <c r="AD247" s="124">
        <v>1165124.6000000001</v>
      </c>
      <c r="AE247" s="134">
        <v>1235565.2</v>
      </c>
      <c r="AF247" s="147"/>
      <c r="AG247" s="124">
        <v>25061.800000000003</v>
      </c>
      <c r="AH247" s="134">
        <v>62736.4</v>
      </c>
      <c r="AI247" s="147">
        <v>0</v>
      </c>
      <c r="AJ247" s="124">
        <v>0</v>
      </c>
      <c r="AK247" s="148">
        <v>6514.4000000000005</v>
      </c>
      <c r="AL247" s="147"/>
      <c r="AM247" s="124">
        <v>0</v>
      </c>
      <c r="AN247" s="155">
        <v>0</v>
      </c>
      <c r="AO247" s="147">
        <v>0</v>
      </c>
      <c r="AP247" s="124">
        <v>0</v>
      </c>
      <c r="AQ247" s="125">
        <v>0</v>
      </c>
      <c r="AR247" s="147">
        <v>0</v>
      </c>
      <c r="AS247" s="124">
        <v>1548.4</v>
      </c>
      <c r="AT247" s="134">
        <v>2140.8000000000002</v>
      </c>
      <c r="AU247" s="147"/>
      <c r="AV247" s="124">
        <v>48</v>
      </c>
      <c r="AW247" s="134">
        <v>-27.200000000000003</v>
      </c>
      <c r="AX247" s="147"/>
      <c r="AY247" s="124">
        <v>7492</v>
      </c>
      <c r="AZ247" s="134">
        <v>12359.2</v>
      </c>
      <c r="BA247" s="147"/>
      <c r="BB247" s="124"/>
      <c r="BC247" s="148">
        <v>2460.8000000000002</v>
      </c>
      <c r="BD247" s="147"/>
      <c r="BE247" s="124">
        <v>320952.80000000005</v>
      </c>
      <c r="BF247" s="155">
        <v>478304.80000000005</v>
      </c>
      <c r="BG247" s="147"/>
      <c r="BH247" s="124"/>
      <c r="BI247" s="125">
        <v>14384.400000000001</v>
      </c>
      <c r="BJ247" s="147">
        <v>1139.2</v>
      </c>
      <c r="BK247" s="124">
        <v>46.800000000000004</v>
      </c>
      <c r="BL247" s="134">
        <v>349595.60000000003</v>
      </c>
      <c r="BM247" s="147"/>
      <c r="BN247" s="124">
        <v>1324.8000000000002</v>
      </c>
      <c r="BO247" s="155">
        <v>0</v>
      </c>
      <c r="BP247" s="147"/>
      <c r="BQ247" s="124"/>
      <c r="BR247" s="125">
        <v>7076.4000000000005</v>
      </c>
      <c r="BS247" s="156">
        <f t="shared" si="54"/>
        <v>2450327.0995859988</v>
      </c>
      <c r="BT247" s="157">
        <f t="shared" si="55"/>
        <v>3412961.4548636526</v>
      </c>
      <c r="BU247" s="158">
        <f t="shared" si="56"/>
        <v>3924076.3081409968</v>
      </c>
      <c r="BV247" s="159">
        <f t="shared" si="45"/>
        <v>1.2471019436344448</v>
      </c>
      <c r="BW247" s="160">
        <f t="shared" si="46"/>
        <v>1.7038460227519234</v>
      </c>
      <c r="BX247" s="161">
        <f t="shared" si="47"/>
        <v>1.9222773470488661</v>
      </c>
      <c r="BY247" s="29">
        <f t="shared" si="48"/>
        <v>0</v>
      </c>
      <c r="BZ247" s="59">
        <f t="shared" si="49"/>
        <v>0</v>
      </c>
      <c r="CA247" s="60">
        <f t="shared" si="50"/>
        <v>0</v>
      </c>
      <c r="CB247" s="29">
        <f t="shared" si="57"/>
        <v>0</v>
      </c>
      <c r="CC247" s="59">
        <f t="shared" si="58"/>
        <v>0</v>
      </c>
      <c r="CD247" s="60">
        <f t="shared" si="59"/>
        <v>0</v>
      </c>
      <c r="CE247" s="29">
        <f t="shared" si="51"/>
        <v>242755</v>
      </c>
      <c r="CF247" s="59">
        <f t="shared" si="52"/>
        <v>704934</v>
      </c>
      <c r="CG247" s="60">
        <f t="shared" si="53"/>
        <v>941354</v>
      </c>
      <c r="CJ247" s="121"/>
    </row>
    <row r="248" spans="1:88" x14ac:dyDescent="0.2">
      <c r="A248" s="146" t="s">
        <v>364</v>
      </c>
      <c r="B248" s="47" t="s">
        <v>777</v>
      </c>
      <c r="C248" s="4" t="s">
        <v>363</v>
      </c>
      <c r="D248" s="5" t="s">
        <v>718</v>
      </c>
      <c r="E248" s="4" t="s">
        <v>653</v>
      </c>
      <c r="F248" s="5"/>
      <c r="G248" s="36" t="s">
        <v>800</v>
      </c>
      <c r="H248" s="38" t="s">
        <v>800</v>
      </c>
      <c r="I248" s="31">
        <v>0</v>
      </c>
      <c r="J248" s="64">
        <v>0.4</v>
      </c>
      <c r="K248" s="123">
        <v>2726843</v>
      </c>
      <c r="L248" s="124">
        <v>2779963.3181818184</v>
      </c>
      <c r="M248" s="125">
        <v>2833083.7264709999</v>
      </c>
      <c r="N248" s="147">
        <v>2522329.7749999999</v>
      </c>
      <c r="O248" s="133">
        <v>2571466.0693181823</v>
      </c>
      <c r="P248" s="148">
        <v>2620602.446985675</v>
      </c>
      <c r="Q248" s="149">
        <v>0.5</v>
      </c>
      <c r="R248" s="150">
        <v>0.5</v>
      </c>
      <c r="S248" s="151">
        <v>0.5</v>
      </c>
      <c r="T248" s="132">
        <v>-7863891.5643739989</v>
      </c>
      <c r="U248" s="124">
        <v>-8017084.2571864789</v>
      </c>
      <c r="V248" s="134">
        <v>-8170276.9499989999</v>
      </c>
      <c r="W248" s="152">
        <v>713285</v>
      </c>
      <c r="X248" s="153" t="s">
        <v>821</v>
      </c>
      <c r="Y248" s="154" t="s">
        <v>821</v>
      </c>
      <c r="Z248" s="147">
        <v>10766078</v>
      </c>
      <c r="AA248" s="124">
        <v>11231201</v>
      </c>
      <c r="AB248" s="125">
        <v>11086845</v>
      </c>
      <c r="AC248" s="147">
        <v>455340.60000000003</v>
      </c>
      <c r="AD248" s="124">
        <v>513079.60000000003</v>
      </c>
      <c r="AE248" s="134">
        <v>553235.4</v>
      </c>
      <c r="AF248" s="147"/>
      <c r="AG248" s="124">
        <v>0</v>
      </c>
      <c r="AH248" s="134">
        <v>17786.261999999999</v>
      </c>
      <c r="AI248" s="147">
        <v>0</v>
      </c>
      <c r="AJ248" s="124">
        <v>0</v>
      </c>
      <c r="AK248" s="148">
        <v>283.60000000000002</v>
      </c>
      <c r="AL248" s="147"/>
      <c r="AM248" s="124">
        <v>0</v>
      </c>
      <c r="AN248" s="155">
        <v>1986.8000000000002</v>
      </c>
      <c r="AO248" s="147">
        <v>0</v>
      </c>
      <c r="AP248" s="124">
        <v>0</v>
      </c>
      <c r="AQ248" s="125">
        <v>0</v>
      </c>
      <c r="AR248" s="147">
        <v>0</v>
      </c>
      <c r="AS248" s="124">
        <v>39428.400000000001</v>
      </c>
      <c r="AT248" s="134">
        <v>9373.2000000000007</v>
      </c>
      <c r="AU248" s="147"/>
      <c r="AV248" s="124">
        <v>0</v>
      </c>
      <c r="AW248" s="134">
        <v>-2188.8000000000002</v>
      </c>
      <c r="AX248" s="147"/>
      <c r="AY248" s="124">
        <v>3554</v>
      </c>
      <c r="AZ248" s="134">
        <v>6920.8</v>
      </c>
      <c r="BA248" s="147"/>
      <c r="BB248" s="124"/>
      <c r="BC248" s="148">
        <v>-0.4</v>
      </c>
      <c r="BD248" s="147"/>
      <c r="BE248" s="124">
        <v>159868</v>
      </c>
      <c r="BF248" s="155">
        <v>228350.80000000002</v>
      </c>
      <c r="BG248" s="147"/>
      <c r="BH248" s="124"/>
      <c r="BI248" s="125">
        <v>-3589.2000000000003</v>
      </c>
      <c r="BJ248" s="147">
        <v>0</v>
      </c>
      <c r="BK248" s="124">
        <v>173.60000000000002</v>
      </c>
      <c r="BL248" s="134">
        <v>0</v>
      </c>
      <c r="BM248" s="147"/>
      <c r="BN248" s="124">
        <v>5691.6</v>
      </c>
      <c r="BO248" s="155">
        <v>0</v>
      </c>
      <c r="BP248" s="147"/>
      <c r="BQ248" s="124"/>
      <c r="BR248" s="125">
        <v>6136.4000000000005</v>
      </c>
      <c r="BS248" s="156">
        <f t="shared" si="54"/>
        <v>3357527.0356260007</v>
      </c>
      <c r="BT248" s="157">
        <f t="shared" si="55"/>
        <v>3935911.9428135203</v>
      </c>
      <c r="BU248" s="158">
        <f t="shared" si="56"/>
        <v>3734862.9120010016</v>
      </c>
      <c r="BV248" s="159">
        <f t="shared" si="45"/>
        <v>1.2312872562248727</v>
      </c>
      <c r="BW248" s="160">
        <f t="shared" si="46"/>
        <v>1.4158143444093096</v>
      </c>
      <c r="BX248" s="161">
        <f t="shared" si="47"/>
        <v>1.3183030480547404</v>
      </c>
      <c r="BY248" s="29">
        <f t="shared" si="48"/>
        <v>0</v>
      </c>
      <c r="BZ248" s="59">
        <f t="shared" si="49"/>
        <v>0</v>
      </c>
      <c r="CA248" s="60">
        <f t="shared" si="50"/>
        <v>0</v>
      </c>
      <c r="CB248" s="29">
        <f t="shared" si="57"/>
        <v>0</v>
      </c>
      <c r="CC248" s="59">
        <f t="shared" si="58"/>
        <v>0</v>
      </c>
      <c r="CD248" s="60">
        <f t="shared" si="59"/>
        <v>0</v>
      </c>
      <c r="CE248" s="29">
        <f t="shared" si="51"/>
        <v>315342</v>
      </c>
      <c r="CF248" s="59">
        <f t="shared" si="52"/>
        <v>577974</v>
      </c>
      <c r="CG248" s="60">
        <f t="shared" si="53"/>
        <v>450890</v>
      </c>
      <c r="CJ248" s="121"/>
    </row>
    <row r="249" spans="1:88" x14ac:dyDescent="0.2">
      <c r="A249" s="146" t="s">
        <v>366</v>
      </c>
      <c r="B249" s="47" t="s">
        <v>777</v>
      </c>
      <c r="C249" s="4" t="s">
        <v>365</v>
      </c>
      <c r="D249" s="5" t="s">
        <v>732</v>
      </c>
      <c r="E249" s="4" t="s">
        <v>653</v>
      </c>
      <c r="F249" s="5"/>
      <c r="G249" s="8" t="s">
        <v>802</v>
      </c>
      <c r="H249" s="38" t="s">
        <v>790</v>
      </c>
      <c r="I249" s="31">
        <v>0</v>
      </c>
      <c r="J249" s="64">
        <v>0.4</v>
      </c>
      <c r="K249" s="123">
        <v>1647416</v>
      </c>
      <c r="L249" s="124">
        <v>1679508.5194805195</v>
      </c>
      <c r="M249" s="125">
        <v>1711600.998651</v>
      </c>
      <c r="N249" s="147">
        <v>1523859.8</v>
      </c>
      <c r="O249" s="133">
        <v>1553545.3805194807</v>
      </c>
      <c r="P249" s="148">
        <v>1583230.9237521749</v>
      </c>
      <c r="Q249" s="149">
        <v>0.5</v>
      </c>
      <c r="R249" s="150">
        <v>0.5</v>
      </c>
      <c r="S249" s="151">
        <v>0.5</v>
      </c>
      <c r="T249" s="132">
        <v>-6105559.3684489997</v>
      </c>
      <c r="U249" s="124">
        <v>-6224498.8366655381</v>
      </c>
      <c r="V249" s="134">
        <v>-6343438.3048820002</v>
      </c>
      <c r="W249" s="152">
        <v>626656</v>
      </c>
      <c r="X249" s="153" t="s">
        <v>821</v>
      </c>
      <c r="Y249" s="154" t="s">
        <v>817</v>
      </c>
      <c r="Z249" s="147">
        <v>7637046</v>
      </c>
      <c r="AA249" s="124">
        <v>7208462</v>
      </c>
      <c r="AB249" s="125">
        <v>8249336</v>
      </c>
      <c r="AC249" s="147">
        <v>326672.2</v>
      </c>
      <c r="AD249" s="124">
        <v>361112.60000000003</v>
      </c>
      <c r="AE249" s="134">
        <v>383864.60000000003</v>
      </c>
      <c r="AF249" s="147"/>
      <c r="AG249" s="124">
        <v>29874.2</v>
      </c>
      <c r="AH249" s="134">
        <v>17920</v>
      </c>
      <c r="AI249" s="147">
        <v>0</v>
      </c>
      <c r="AJ249" s="124">
        <v>0</v>
      </c>
      <c r="AK249" s="148">
        <v>0</v>
      </c>
      <c r="AL249" s="147"/>
      <c r="AM249" s="124">
        <v>0</v>
      </c>
      <c r="AN249" s="155">
        <v>0</v>
      </c>
      <c r="AO249" s="147">
        <v>0</v>
      </c>
      <c r="AP249" s="124">
        <v>0</v>
      </c>
      <c r="AQ249" s="125">
        <v>0</v>
      </c>
      <c r="AR249" s="147">
        <v>0</v>
      </c>
      <c r="AS249" s="124">
        <v>0</v>
      </c>
      <c r="AT249" s="134">
        <v>0</v>
      </c>
      <c r="AU249" s="147"/>
      <c r="AV249" s="124">
        <v>0</v>
      </c>
      <c r="AW249" s="134">
        <v>0</v>
      </c>
      <c r="AX249" s="147"/>
      <c r="AY249" s="124">
        <v>2584.4</v>
      </c>
      <c r="AZ249" s="134">
        <v>476.8</v>
      </c>
      <c r="BA249" s="147"/>
      <c r="BB249" s="124"/>
      <c r="BC249" s="148">
        <v>-357.6</v>
      </c>
      <c r="BD249" s="147"/>
      <c r="BE249" s="124">
        <v>95883.200000000012</v>
      </c>
      <c r="BF249" s="155">
        <v>137998</v>
      </c>
      <c r="BG249" s="147"/>
      <c r="BH249" s="124"/>
      <c r="BI249" s="125">
        <v>4095.2000000000003</v>
      </c>
      <c r="BJ249" s="147">
        <v>0</v>
      </c>
      <c r="BK249" s="124">
        <v>0</v>
      </c>
      <c r="BL249" s="134">
        <v>0</v>
      </c>
      <c r="BM249" s="147"/>
      <c r="BN249" s="124">
        <v>0</v>
      </c>
      <c r="BO249" s="155">
        <v>0</v>
      </c>
      <c r="BP249" s="147"/>
      <c r="BQ249" s="124"/>
      <c r="BR249" s="125">
        <v>259.2</v>
      </c>
      <c r="BS249" s="156">
        <f t="shared" si="54"/>
        <v>2058688.7515510004</v>
      </c>
      <c r="BT249" s="157">
        <f t="shared" si="55"/>
        <v>1423285.0833344618</v>
      </c>
      <c r="BU249" s="158">
        <f t="shared" si="56"/>
        <v>2400021.4151179986</v>
      </c>
      <c r="BV249" s="159">
        <f t="shared" si="45"/>
        <v>1.2496471756684411</v>
      </c>
      <c r="BW249" s="160">
        <f t="shared" si="46"/>
        <v>0.847441419216314</v>
      </c>
      <c r="BX249" s="161">
        <f t="shared" si="47"/>
        <v>1.4022084685680705</v>
      </c>
      <c r="BY249" s="29">
        <f t="shared" si="48"/>
        <v>0</v>
      </c>
      <c r="BZ249" s="59">
        <f t="shared" si="49"/>
        <v>130260.29718501889</v>
      </c>
      <c r="CA249" s="60">
        <f t="shared" si="50"/>
        <v>0</v>
      </c>
      <c r="CB249" s="29">
        <f t="shared" si="57"/>
        <v>0</v>
      </c>
      <c r="CC249" s="59">
        <f t="shared" si="58"/>
        <v>130260</v>
      </c>
      <c r="CD249" s="60">
        <f t="shared" si="59"/>
        <v>0</v>
      </c>
      <c r="CE249" s="29">
        <f t="shared" si="51"/>
        <v>205636</v>
      </c>
      <c r="CF249" s="59">
        <f t="shared" si="52"/>
        <v>0</v>
      </c>
      <c r="CG249" s="60">
        <f t="shared" si="53"/>
        <v>344210</v>
      </c>
      <c r="CJ249" s="121"/>
    </row>
    <row r="250" spans="1:88" x14ac:dyDescent="0.2">
      <c r="A250" s="146" t="s">
        <v>368</v>
      </c>
      <c r="B250" s="47" t="s">
        <v>777</v>
      </c>
      <c r="C250" s="4" t="s">
        <v>367</v>
      </c>
      <c r="D250" s="5" t="s">
        <v>729</v>
      </c>
      <c r="E250" s="4" t="s">
        <v>653</v>
      </c>
      <c r="F250" s="5"/>
      <c r="G250" s="8" t="s">
        <v>802</v>
      </c>
      <c r="H250" s="40"/>
      <c r="I250" s="31">
        <v>0</v>
      </c>
      <c r="J250" s="64">
        <v>0.4</v>
      </c>
      <c r="K250" s="123">
        <v>2275592</v>
      </c>
      <c r="L250" s="124">
        <v>2319921.7142857141</v>
      </c>
      <c r="M250" s="125">
        <v>2364251.3603110001</v>
      </c>
      <c r="N250" s="147">
        <v>2104922.6</v>
      </c>
      <c r="O250" s="133">
        <v>2145927.5857142857</v>
      </c>
      <c r="P250" s="148">
        <v>2186932.5082876752</v>
      </c>
      <c r="Q250" s="149">
        <v>0.5</v>
      </c>
      <c r="R250" s="150">
        <v>0.5</v>
      </c>
      <c r="S250" s="151">
        <v>0.5</v>
      </c>
      <c r="T250" s="132">
        <v>-14320147.379024001</v>
      </c>
      <c r="U250" s="124">
        <v>-14599111.289004985</v>
      </c>
      <c r="V250" s="134">
        <v>-14878075.198985999</v>
      </c>
      <c r="W250" s="152">
        <v>1351525</v>
      </c>
      <c r="X250" s="153" t="s">
        <v>821</v>
      </c>
      <c r="Y250" s="154" t="s">
        <v>821</v>
      </c>
      <c r="Z250" s="147">
        <v>15920247</v>
      </c>
      <c r="AA250" s="124">
        <v>16395801</v>
      </c>
      <c r="AB250" s="125">
        <v>16603912</v>
      </c>
      <c r="AC250" s="147">
        <v>465069.80000000005</v>
      </c>
      <c r="AD250" s="124">
        <v>487161.4</v>
      </c>
      <c r="AE250" s="134">
        <v>508621.60000000003</v>
      </c>
      <c r="AF250" s="147"/>
      <c r="AG250" s="124">
        <v>9888.8000000000011</v>
      </c>
      <c r="AH250" s="134">
        <v>2734.4</v>
      </c>
      <c r="AI250" s="147">
        <v>0</v>
      </c>
      <c r="AJ250" s="124">
        <v>0</v>
      </c>
      <c r="AK250" s="148">
        <v>0</v>
      </c>
      <c r="AL250" s="147"/>
      <c r="AM250" s="124">
        <v>0</v>
      </c>
      <c r="AN250" s="155">
        <v>0</v>
      </c>
      <c r="AO250" s="147">
        <v>0</v>
      </c>
      <c r="AP250" s="124">
        <v>0</v>
      </c>
      <c r="AQ250" s="125">
        <v>0</v>
      </c>
      <c r="AR250" s="147">
        <v>0</v>
      </c>
      <c r="AS250" s="124">
        <v>0</v>
      </c>
      <c r="AT250" s="134">
        <v>0</v>
      </c>
      <c r="AU250" s="147"/>
      <c r="AV250" s="124">
        <v>0</v>
      </c>
      <c r="AW250" s="134">
        <v>0</v>
      </c>
      <c r="AX250" s="147"/>
      <c r="AY250" s="124">
        <v>5128.4000000000005</v>
      </c>
      <c r="AZ250" s="134">
        <v>7705.2000000000007</v>
      </c>
      <c r="BA250" s="147"/>
      <c r="BB250" s="124"/>
      <c r="BC250" s="148">
        <v>657.6</v>
      </c>
      <c r="BD250" s="147"/>
      <c r="BE250" s="124">
        <v>200725.2</v>
      </c>
      <c r="BF250" s="155">
        <v>307052.40000000002</v>
      </c>
      <c r="BG250" s="147"/>
      <c r="BH250" s="124"/>
      <c r="BI250" s="125">
        <v>14347.2</v>
      </c>
      <c r="BJ250" s="147">
        <v>27591.600000000002</v>
      </c>
      <c r="BK250" s="124">
        <v>0</v>
      </c>
      <c r="BL250" s="134">
        <v>0</v>
      </c>
      <c r="BM250" s="147"/>
      <c r="BN250" s="124">
        <v>962</v>
      </c>
      <c r="BO250" s="155">
        <v>0</v>
      </c>
      <c r="BP250" s="147"/>
      <c r="BQ250" s="124"/>
      <c r="BR250" s="125">
        <v>1029.2</v>
      </c>
      <c r="BS250" s="156">
        <f t="shared" si="54"/>
        <v>2092761.0209759995</v>
      </c>
      <c r="BT250" s="157">
        <f t="shared" si="55"/>
        <v>2500555.5109950118</v>
      </c>
      <c r="BU250" s="158">
        <f t="shared" si="56"/>
        <v>2567984.4010139983</v>
      </c>
      <c r="BV250" s="159">
        <f t="shared" si="45"/>
        <v>0.91965564168620717</v>
      </c>
      <c r="BW250" s="160">
        <f t="shared" si="46"/>
        <v>1.0778620224971314</v>
      </c>
      <c r="BX250" s="161">
        <f t="shared" si="47"/>
        <v>1.0861723267344123</v>
      </c>
      <c r="BY250" s="29">
        <f t="shared" si="48"/>
        <v>12161.579024000559</v>
      </c>
      <c r="BZ250" s="59">
        <f t="shared" si="49"/>
        <v>0</v>
      </c>
      <c r="CA250" s="60">
        <f t="shared" si="50"/>
        <v>0</v>
      </c>
      <c r="CB250" s="29">
        <f t="shared" si="57"/>
        <v>12162</v>
      </c>
      <c r="CC250" s="59">
        <f t="shared" si="58"/>
        <v>0</v>
      </c>
      <c r="CD250" s="60">
        <f t="shared" si="59"/>
        <v>0</v>
      </c>
      <c r="CE250" s="29">
        <f t="shared" si="51"/>
        <v>0</v>
      </c>
      <c r="CF250" s="59">
        <f t="shared" si="52"/>
        <v>90317</v>
      </c>
      <c r="CG250" s="60">
        <f t="shared" si="53"/>
        <v>101867</v>
      </c>
      <c r="CJ250" s="121"/>
    </row>
    <row r="251" spans="1:88" x14ac:dyDescent="0.2">
      <c r="A251" s="146" t="s">
        <v>370</v>
      </c>
      <c r="B251" s="47" t="s">
        <v>777</v>
      </c>
      <c r="C251" s="4" t="s">
        <v>369</v>
      </c>
      <c r="D251" s="5" t="s">
        <v>723</v>
      </c>
      <c r="E251" s="4" t="s">
        <v>712</v>
      </c>
      <c r="F251" s="5"/>
      <c r="G251" s="8" t="s">
        <v>802</v>
      </c>
      <c r="H251" s="40"/>
      <c r="I251" s="31">
        <v>0</v>
      </c>
      <c r="J251" s="64">
        <v>0.4</v>
      </c>
      <c r="K251" s="123">
        <v>2049820</v>
      </c>
      <c r="L251" s="124">
        <v>2089751.5584415584</v>
      </c>
      <c r="M251" s="125">
        <v>2129682.8694640002</v>
      </c>
      <c r="N251" s="147">
        <v>1896083.5</v>
      </c>
      <c r="O251" s="133">
        <v>1933020.1915584416</v>
      </c>
      <c r="P251" s="148">
        <v>1969956.6542542004</v>
      </c>
      <c r="Q251" s="149">
        <v>0.5</v>
      </c>
      <c r="R251" s="150">
        <v>0.5</v>
      </c>
      <c r="S251" s="151">
        <v>0.5</v>
      </c>
      <c r="T251" s="132">
        <v>-11411358.682451</v>
      </c>
      <c r="U251" s="124">
        <v>-11633657.877563681</v>
      </c>
      <c r="V251" s="134">
        <v>-11855957.072676999</v>
      </c>
      <c r="W251" s="152">
        <v>1900000</v>
      </c>
      <c r="X251" s="153" t="s">
        <v>821</v>
      </c>
      <c r="Y251" s="154" t="s">
        <v>821</v>
      </c>
      <c r="Z251" s="147">
        <v>12900426</v>
      </c>
      <c r="AA251" s="124">
        <v>15190951</v>
      </c>
      <c r="AB251" s="125">
        <v>14777631</v>
      </c>
      <c r="AC251" s="147">
        <v>393417.2</v>
      </c>
      <c r="AD251" s="124">
        <v>424203.4</v>
      </c>
      <c r="AE251" s="134">
        <v>440329</v>
      </c>
      <c r="AF251" s="147"/>
      <c r="AG251" s="124">
        <v>12844</v>
      </c>
      <c r="AH251" s="134">
        <v>6554.4000000000005</v>
      </c>
      <c r="AI251" s="147">
        <v>0</v>
      </c>
      <c r="AJ251" s="124">
        <v>0</v>
      </c>
      <c r="AK251" s="148">
        <v>0</v>
      </c>
      <c r="AL251" s="147"/>
      <c r="AM251" s="124">
        <v>0</v>
      </c>
      <c r="AN251" s="155">
        <v>0</v>
      </c>
      <c r="AO251" s="147">
        <v>0</v>
      </c>
      <c r="AP251" s="124">
        <v>0</v>
      </c>
      <c r="AQ251" s="125">
        <v>0</v>
      </c>
      <c r="AR251" s="147">
        <v>0</v>
      </c>
      <c r="AS251" s="124">
        <v>66138.8</v>
      </c>
      <c r="AT251" s="134">
        <v>7590.4000000000005</v>
      </c>
      <c r="AU251" s="147"/>
      <c r="AV251" s="124">
        <v>0</v>
      </c>
      <c r="AW251" s="134">
        <v>0</v>
      </c>
      <c r="AX251" s="147"/>
      <c r="AY251" s="124">
        <v>1773.6000000000001</v>
      </c>
      <c r="AZ251" s="134">
        <v>2838.8</v>
      </c>
      <c r="BA251" s="147"/>
      <c r="BB251" s="124"/>
      <c r="BC251" s="148">
        <v>0</v>
      </c>
      <c r="BD251" s="147"/>
      <c r="BE251" s="124">
        <v>110688.8</v>
      </c>
      <c r="BF251" s="155">
        <v>194125.6</v>
      </c>
      <c r="BG251" s="147"/>
      <c r="BH251" s="124"/>
      <c r="BI251" s="125">
        <v>19264.8</v>
      </c>
      <c r="BJ251" s="147">
        <v>0</v>
      </c>
      <c r="BK251" s="124">
        <v>0</v>
      </c>
      <c r="BL251" s="134">
        <v>9847.6</v>
      </c>
      <c r="BM251" s="147"/>
      <c r="BN251" s="124">
        <v>0</v>
      </c>
      <c r="BO251" s="155">
        <v>0</v>
      </c>
      <c r="BP251" s="147"/>
      <c r="BQ251" s="124"/>
      <c r="BR251" s="125">
        <v>2313.6</v>
      </c>
      <c r="BS251" s="156">
        <f t="shared" si="54"/>
        <v>1882484.5175489988</v>
      </c>
      <c r="BT251" s="157">
        <f t="shared" si="55"/>
        <v>4172941.72243632</v>
      </c>
      <c r="BU251" s="158">
        <f t="shared" si="56"/>
        <v>3604538.1273230016</v>
      </c>
      <c r="BV251" s="159">
        <f t="shared" si="45"/>
        <v>0.9183657675059268</v>
      </c>
      <c r="BW251" s="160">
        <f t="shared" si="46"/>
        <v>1.9968602035872198</v>
      </c>
      <c r="BX251" s="161">
        <f t="shared" si="47"/>
        <v>1.6925234169865835</v>
      </c>
      <c r="BY251" s="29">
        <f t="shared" si="48"/>
        <v>13598.982451001182</v>
      </c>
      <c r="BZ251" s="59">
        <f t="shared" si="49"/>
        <v>0</v>
      </c>
      <c r="CA251" s="60">
        <f t="shared" si="50"/>
        <v>0</v>
      </c>
      <c r="CB251" s="29">
        <f t="shared" si="57"/>
        <v>13599</v>
      </c>
      <c r="CC251" s="59">
        <f t="shared" si="58"/>
        <v>0</v>
      </c>
      <c r="CD251" s="60">
        <f t="shared" si="59"/>
        <v>0</v>
      </c>
      <c r="CE251" s="29">
        <f t="shared" si="51"/>
        <v>0</v>
      </c>
      <c r="CF251" s="59">
        <f t="shared" si="52"/>
        <v>1041595</v>
      </c>
      <c r="CG251" s="60">
        <f t="shared" si="53"/>
        <v>737428</v>
      </c>
      <c r="CJ251" s="121"/>
    </row>
    <row r="252" spans="1:88" x14ac:dyDescent="0.2">
      <c r="A252" s="146" t="s">
        <v>372</v>
      </c>
      <c r="B252" s="47" t="s">
        <v>777</v>
      </c>
      <c r="C252" s="4" t="s">
        <v>371</v>
      </c>
      <c r="D252" s="5" t="s">
        <v>744</v>
      </c>
      <c r="E252" s="4" t="s">
        <v>737</v>
      </c>
      <c r="F252" s="5"/>
      <c r="G252" s="8" t="s">
        <v>802</v>
      </c>
      <c r="H252" s="38" t="s">
        <v>827</v>
      </c>
      <c r="I252" s="31">
        <v>0</v>
      </c>
      <c r="J252" s="64">
        <v>0.4</v>
      </c>
      <c r="K252" s="123">
        <v>3203630</v>
      </c>
      <c r="L252" s="124">
        <v>3266038.3766233763</v>
      </c>
      <c r="M252" s="125">
        <v>3328446.8911449998</v>
      </c>
      <c r="N252" s="147">
        <v>2963357.75</v>
      </c>
      <c r="O252" s="133">
        <v>3021085.4983766233</v>
      </c>
      <c r="P252" s="148">
        <v>3078813.3743091249</v>
      </c>
      <c r="Q252" s="149">
        <v>0.5</v>
      </c>
      <c r="R252" s="150">
        <v>0.5</v>
      </c>
      <c r="S252" s="151">
        <v>0.5</v>
      </c>
      <c r="T252" s="132">
        <v>-13426045.716554001</v>
      </c>
      <c r="U252" s="124">
        <v>-13687592.061681675</v>
      </c>
      <c r="V252" s="134">
        <v>-13949138.406809</v>
      </c>
      <c r="W252" s="152">
        <v>1885549</v>
      </c>
      <c r="X252" s="153" t="s">
        <v>821</v>
      </c>
      <c r="Y252" s="154" t="s">
        <v>821</v>
      </c>
      <c r="Z252" s="147">
        <v>15855171</v>
      </c>
      <c r="AA252" s="124">
        <v>16433545</v>
      </c>
      <c r="AB252" s="125">
        <v>16013382</v>
      </c>
      <c r="AC252" s="147">
        <v>691708.4</v>
      </c>
      <c r="AD252" s="124">
        <v>733798.40000000002</v>
      </c>
      <c r="AE252" s="134">
        <v>780360.4</v>
      </c>
      <c r="AF252" s="147"/>
      <c r="AG252" s="124">
        <v>21598.400000000001</v>
      </c>
      <c r="AH252" s="134">
        <v>35988.800000000003</v>
      </c>
      <c r="AI252" s="147">
        <v>0</v>
      </c>
      <c r="AJ252" s="124">
        <v>0</v>
      </c>
      <c r="AK252" s="148">
        <v>0</v>
      </c>
      <c r="AL252" s="147"/>
      <c r="AM252" s="124">
        <v>0</v>
      </c>
      <c r="AN252" s="155">
        <v>0</v>
      </c>
      <c r="AO252" s="147">
        <v>0</v>
      </c>
      <c r="AP252" s="124">
        <v>0</v>
      </c>
      <c r="AQ252" s="125">
        <v>0</v>
      </c>
      <c r="AR252" s="147">
        <v>0</v>
      </c>
      <c r="AS252" s="124">
        <v>0</v>
      </c>
      <c r="AT252" s="134">
        <v>0</v>
      </c>
      <c r="AU252" s="147"/>
      <c r="AV252" s="124">
        <v>0</v>
      </c>
      <c r="AW252" s="134">
        <v>0</v>
      </c>
      <c r="AX252" s="147"/>
      <c r="AY252" s="124">
        <v>1146</v>
      </c>
      <c r="AZ252" s="134">
        <v>10598.800000000001</v>
      </c>
      <c r="BA252" s="147"/>
      <c r="BB252" s="124"/>
      <c r="BC252" s="148">
        <v>2744</v>
      </c>
      <c r="BD252" s="147"/>
      <c r="BE252" s="124">
        <v>172801.2</v>
      </c>
      <c r="BF252" s="155">
        <v>273771.2</v>
      </c>
      <c r="BG252" s="147"/>
      <c r="BH252" s="124"/>
      <c r="BI252" s="125">
        <v>13678.400000000001</v>
      </c>
      <c r="BJ252" s="147">
        <v>0</v>
      </c>
      <c r="BK252" s="124">
        <v>528.4</v>
      </c>
      <c r="BL252" s="134">
        <v>0</v>
      </c>
      <c r="BM252" s="147"/>
      <c r="BN252" s="124">
        <v>11861.6</v>
      </c>
      <c r="BO252" s="155">
        <v>0</v>
      </c>
      <c r="BP252" s="147"/>
      <c r="BQ252" s="124"/>
      <c r="BR252" s="125">
        <v>7259.2000000000007</v>
      </c>
      <c r="BS252" s="156">
        <f t="shared" si="54"/>
        <v>3120833.6834459994</v>
      </c>
      <c r="BT252" s="157">
        <f t="shared" si="55"/>
        <v>3687686.9383183215</v>
      </c>
      <c r="BU252" s="158">
        <f t="shared" si="56"/>
        <v>3188644.3931909967</v>
      </c>
      <c r="BV252" s="159">
        <f t="shared" si="45"/>
        <v>0.97415546846733214</v>
      </c>
      <c r="BW252" s="160">
        <f t="shared" si="46"/>
        <v>1.1291009207708302</v>
      </c>
      <c r="BX252" s="161">
        <f t="shared" si="47"/>
        <v>0.95799767803838676</v>
      </c>
      <c r="BY252" s="29">
        <f t="shared" si="48"/>
        <v>0</v>
      </c>
      <c r="BZ252" s="59">
        <f t="shared" si="49"/>
        <v>0</v>
      </c>
      <c r="CA252" s="60">
        <f t="shared" si="50"/>
        <v>0</v>
      </c>
      <c r="CB252" s="29">
        <f t="shared" si="57"/>
        <v>0</v>
      </c>
      <c r="CC252" s="59">
        <f t="shared" si="58"/>
        <v>0</v>
      </c>
      <c r="CD252" s="60">
        <f t="shared" si="59"/>
        <v>0</v>
      </c>
      <c r="CE252" s="29">
        <f t="shared" si="51"/>
        <v>0</v>
      </c>
      <c r="CF252" s="59">
        <f t="shared" si="52"/>
        <v>210824</v>
      </c>
      <c r="CG252" s="60">
        <f t="shared" si="53"/>
        <v>0</v>
      </c>
      <c r="CJ252" s="121"/>
    </row>
    <row r="253" spans="1:88" x14ac:dyDescent="0.2">
      <c r="A253" s="146" t="s">
        <v>374</v>
      </c>
      <c r="B253" s="47" t="s">
        <v>777</v>
      </c>
      <c r="C253" s="4" t="s">
        <v>373</v>
      </c>
      <c r="D253" s="5" t="s">
        <v>726</v>
      </c>
      <c r="E253" s="4" t="s">
        <v>727</v>
      </c>
      <c r="F253" s="39" t="s">
        <v>792</v>
      </c>
      <c r="G253" s="36" t="s">
        <v>792</v>
      </c>
      <c r="H253" s="38" t="s">
        <v>792</v>
      </c>
      <c r="I253" s="31">
        <v>0</v>
      </c>
      <c r="J253" s="64">
        <v>0.4</v>
      </c>
      <c r="K253" s="123">
        <v>2051035.9999999998</v>
      </c>
      <c r="L253" s="124">
        <v>2090991.2467532465</v>
      </c>
      <c r="M253" s="125">
        <v>2130946.4182989998</v>
      </c>
      <c r="N253" s="147">
        <v>1897208.2999999998</v>
      </c>
      <c r="O253" s="133">
        <v>1934166.9032467532</v>
      </c>
      <c r="P253" s="148">
        <v>1971125.4369265749</v>
      </c>
      <c r="Q253" s="149">
        <v>0.5</v>
      </c>
      <c r="R253" s="150">
        <v>0.5</v>
      </c>
      <c r="S253" s="151">
        <v>0.5</v>
      </c>
      <c r="T253" s="132">
        <v>-5604082.8184629995</v>
      </c>
      <c r="U253" s="124">
        <v>-5713253.2629785128</v>
      </c>
      <c r="V253" s="134">
        <v>-5822423.707494</v>
      </c>
      <c r="W253" s="152">
        <v>955440</v>
      </c>
      <c r="X253" s="153" t="s">
        <v>821</v>
      </c>
      <c r="Y253" s="154" t="s">
        <v>821</v>
      </c>
      <c r="Z253" s="147">
        <v>7659608</v>
      </c>
      <c r="AA253" s="124">
        <v>6748587</v>
      </c>
      <c r="AB253" s="125">
        <v>8556840</v>
      </c>
      <c r="AC253" s="147">
        <v>377013.4</v>
      </c>
      <c r="AD253" s="124">
        <v>400366.80000000005</v>
      </c>
      <c r="AE253" s="134">
        <v>418771</v>
      </c>
      <c r="AF253" s="147"/>
      <c r="AG253" s="124">
        <v>11728.6</v>
      </c>
      <c r="AH253" s="134">
        <v>11358.2</v>
      </c>
      <c r="AI253" s="147">
        <v>0</v>
      </c>
      <c r="AJ253" s="124">
        <v>0</v>
      </c>
      <c r="AK253" s="148">
        <v>0</v>
      </c>
      <c r="AL253" s="147"/>
      <c r="AM253" s="124">
        <v>0</v>
      </c>
      <c r="AN253" s="155">
        <v>0</v>
      </c>
      <c r="AO253" s="147">
        <v>0</v>
      </c>
      <c r="AP253" s="124">
        <v>0</v>
      </c>
      <c r="AQ253" s="125">
        <v>0</v>
      </c>
      <c r="AR253" s="147">
        <v>0</v>
      </c>
      <c r="AS253" s="124">
        <v>0</v>
      </c>
      <c r="AT253" s="134">
        <v>0</v>
      </c>
      <c r="AU253" s="147"/>
      <c r="AV253" s="124">
        <v>0</v>
      </c>
      <c r="AW253" s="134">
        <v>0</v>
      </c>
      <c r="AX253" s="147"/>
      <c r="AY253" s="124">
        <v>0</v>
      </c>
      <c r="AZ253" s="134">
        <v>0</v>
      </c>
      <c r="BA253" s="147"/>
      <c r="BB253" s="124"/>
      <c r="BC253" s="148">
        <v>0</v>
      </c>
      <c r="BD253" s="147"/>
      <c r="BE253" s="124">
        <v>112111.6</v>
      </c>
      <c r="BF253" s="155">
        <v>157410.40000000002</v>
      </c>
      <c r="BG253" s="147"/>
      <c r="BH253" s="124"/>
      <c r="BI253" s="125">
        <v>1627.6000000000001</v>
      </c>
      <c r="BJ253" s="147">
        <v>0</v>
      </c>
      <c r="BK253" s="124">
        <v>0</v>
      </c>
      <c r="BL253" s="134">
        <v>0</v>
      </c>
      <c r="BM253" s="147"/>
      <c r="BN253" s="124">
        <v>0</v>
      </c>
      <c r="BO253" s="155">
        <v>0</v>
      </c>
      <c r="BP253" s="147"/>
      <c r="BQ253" s="124"/>
      <c r="BR253" s="125">
        <v>1406.8000000000002</v>
      </c>
      <c r="BS253" s="156">
        <f t="shared" si="54"/>
        <v>2432538.5815370008</v>
      </c>
      <c r="BT253" s="157">
        <f t="shared" si="55"/>
        <v>1559540.7370214863</v>
      </c>
      <c r="BU253" s="158">
        <f t="shared" si="56"/>
        <v>3324990.292506</v>
      </c>
      <c r="BV253" s="159">
        <f t="shared" si="45"/>
        <v>1.1860048197774204</v>
      </c>
      <c r="BW253" s="160">
        <f t="shared" si="46"/>
        <v>0.74583800359902908</v>
      </c>
      <c r="BX253" s="161">
        <f t="shared" si="47"/>
        <v>1.5603350060580736</v>
      </c>
      <c r="BY253" s="29">
        <f t="shared" si="48"/>
        <v>0</v>
      </c>
      <c r="BZ253" s="59">
        <f t="shared" si="49"/>
        <v>374626.16622526688</v>
      </c>
      <c r="CA253" s="60">
        <f t="shared" si="50"/>
        <v>0</v>
      </c>
      <c r="CB253" s="29">
        <f t="shared" si="57"/>
        <v>0</v>
      </c>
      <c r="CC253" s="59">
        <f t="shared" si="58"/>
        <v>374626</v>
      </c>
      <c r="CD253" s="60">
        <f t="shared" si="59"/>
        <v>0</v>
      </c>
      <c r="CE253" s="29">
        <f t="shared" si="51"/>
        <v>190751</v>
      </c>
      <c r="CF253" s="59">
        <f t="shared" si="52"/>
        <v>0</v>
      </c>
      <c r="CG253" s="60">
        <f t="shared" si="53"/>
        <v>597022</v>
      </c>
      <c r="CJ253" s="121"/>
    </row>
    <row r="254" spans="1:88" x14ac:dyDescent="0.2">
      <c r="A254" s="146" t="s">
        <v>376</v>
      </c>
      <c r="B254" s="47" t="s">
        <v>779</v>
      </c>
      <c r="C254" s="4" t="s">
        <v>375</v>
      </c>
      <c r="D254" s="5" t="s">
        <v>653</v>
      </c>
      <c r="E254" s="4" t="s">
        <v>741</v>
      </c>
      <c r="F254" s="5"/>
      <c r="G254" s="8" t="s">
        <v>802</v>
      </c>
      <c r="H254" s="40"/>
      <c r="I254" s="31">
        <v>0</v>
      </c>
      <c r="J254" s="64">
        <v>0.49</v>
      </c>
      <c r="K254" s="123">
        <v>43208008</v>
      </c>
      <c r="L254" s="124">
        <v>44049722.441558436</v>
      </c>
      <c r="M254" s="125">
        <v>44891437.274550997</v>
      </c>
      <c r="N254" s="147">
        <v>39967407.399999999</v>
      </c>
      <c r="O254" s="133">
        <v>40745993.258441553</v>
      </c>
      <c r="P254" s="148">
        <v>41524579.478959672</v>
      </c>
      <c r="Q254" s="149">
        <v>0</v>
      </c>
      <c r="R254" s="150">
        <v>0</v>
      </c>
      <c r="S254" s="151">
        <v>0</v>
      </c>
      <c r="T254" s="132">
        <v>28876628.305474002</v>
      </c>
      <c r="U254" s="124">
        <v>29439160.025710508</v>
      </c>
      <c r="V254" s="134">
        <v>30001691.745947</v>
      </c>
      <c r="W254" s="152">
        <v>485474</v>
      </c>
      <c r="X254" s="153" t="s">
        <v>817</v>
      </c>
      <c r="Y254" s="154" t="s">
        <v>821</v>
      </c>
      <c r="Z254" s="147">
        <v>13774575</v>
      </c>
      <c r="AA254" s="124">
        <v>14805535</v>
      </c>
      <c r="AB254" s="125">
        <v>14468280</v>
      </c>
      <c r="AC254" s="147">
        <v>576884.10499999998</v>
      </c>
      <c r="AD254" s="124">
        <v>638321.28500000003</v>
      </c>
      <c r="AE254" s="134">
        <v>673202.67</v>
      </c>
      <c r="AF254" s="147"/>
      <c r="AG254" s="124">
        <v>13160.664999999999</v>
      </c>
      <c r="AH254" s="134">
        <v>24601.919999999998</v>
      </c>
      <c r="AI254" s="147">
        <v>0</v>
      </c>
      <c r="AJ254" s="124">
        <v>0</v>
      </c>
      <c r="AK254" s="148">
        <v>0</v>
      </c>
      <c r="AL254" s="147"/>
      <c r="AM254" s="124">
        <v>0</v>
      </c>
      <c r="AN254" s="155">
        <v>0</v>
      </c>
      <c r="AO254" s="147">
        <v>0</v>
      </c>
      <c r="AP254" s="124">
        <v>0</v>
      </c>
      <c r="AQ254" s="125">
        <v>0</v>
      </c>
      <c r="AR254" s="147">
        <v>0</v>
      </c>
      <c r="AS254" s="124">
        <v>0</v>
      </c>
      <c r="AT254" s="134">
        <v>0</v>
      </c>
      <c r="AU254" s="147"/>
      <c r="AV254" s="124">
        <v>0</v>
      </c>
      <c r="AW254" s="134">
        <v>0</v>
      </c>
      <c r="AX254" s="147"/>
      <c r="AY254" s="124">
        <v>3832.29</v>
      </c>
      <c r="AZ254" s="134">
        <v>22544.899999999998</v>
      </c>
      <c r="BA254" s="147"/>
      <c r="BB254" s="124"/>
      <c r="BC254" s="148">
        <v>3983.21</v>
      </c>
      <c r="BD254" s="147"/>
      <c r="BE254" s="124">
        <v>226019.85</v>
      </c>
      <c r="BF254" s="155">
        <v>320980.38</v>
      </c>
      <c r="BG254" s="147"/>
      <c r="BH254" s="124"/>
      <c r="BI254" s="125">
        <v>8134.49</v>
      </c>
      <c r="BJ254" s="147">
        <v>0</v>
      </c>
      <c r="BK254" s="124">
        <v>0</v>
      </c>
      <c r="BL254" s="134">
        <v>0</v>
      </c>
      <c r="BM254" s="147"/>
      <c r="BN254" s="124">
        <v>0</v>
      </c>
      <c r="BO254" s="155">
        <v>0</v>
      </c>
      <c r="BP254" s="147"/>
      <c r="BQ254" s="124"/>
      <c r="BR254" s="125">
        <v>0</v>
      </c>
      <c r="BS254" s="156">
        <f t="shared" si="54"/>
        <v>43418393.218474001</v>
      </c>
      <c r="BT254" s="157">
        <f t="shared" si="55"/>
        <v>45078452.663710505</v>
      </c>
      <c r="BU254" s="158">
        <f t="shared" si="56"/>
        <v>45475842.863947004</v>
      </c>
      <c r="BV254" s="159">
        <f t="shared" si="45"/>
        <v>1.0048691256137983</v>
      </c>
      <c r="BW254" s="160">
        <f t="shared" si="46"/>
        <v>1.0233538411851948</v>
      </c>
      <c r="BX254" s="161">
        <f t="shared" si="47"/>
        <v>1.0130181973417747</v>
      </c>
      <c r="BY254" s="29">
        <f t="shared" si="48"/>
        <v>0</v>
      </c>
      <c r="BZ254" s="59">
        <f t="shared" si="49"/>
        <v>0</v>
      </c>
      <c r="CA254" s="60">
        <f t="shared" si="50"/>
        <v>0</v>
      </c>
      <c r="CB254" s="29">
        <f t="shared" si="57"/>
        <v>0</v>
      </c>
      <c r="CC254" s="59">
        <f t="shared" si="58"/>
        <v>0</v>
      </c>
      <c r="CD254" s="60">
        <f t="shared" si="59"/>
        <v>0</v>
      </c>
      <c r="CE254" s="29">
        <f t="shared" si="51"/>
        <v>0</v>
      </c>
      <c r="CF254" s="59">
        <f t="shared" si="52"/>
        <v>0</v>
      </c>
      <c r="CG254" s="60">
        <f t="shared" si="53"/>
        <v>0</v>
      </c>
      <c r="CJ254" s="121"/>
    </row>
    <row r="255" spans="1:88" x14ac:dyDescent="0.2">
      <c r="A255" s="146" t="s">
        <v>378</v>
      </c>
      <c r="B255" s="47" t="s">
        <v>780</v>
      </c>
      <c r="C255" s="4" t="s">
        <v>377</v>
      </c>
      <c r="D255" s="5" t="s">
        <v>653</v>
      </c>
      <c r="E255" s="4" t="s">
        <v>706</v>
      </c>
      <c r="F255" s="5"/>
      <c r="G255" s="8" t="s">
        <v>802</v>
      </c>
      <c r="H255" s="40"/>
      <c r="I255" s="31">
        <v>0</v>
      </c>
      <c r="J255" s="64">
        <v>0.49</v>
      </c>
      <c r="K255" s="123">
        <v>48356899</v>
      </c>
      <c r="L255" s="124">
        <v>49298916.512987003</v>
      </c>
      <c r="M255" s="125">
        <v>50240933.524922997</v>
      </c>
      <c r="N255" s="147">
        <v>44730131.575000003</v>
      </c>
      <c r="O255" s="133">
        <v>45601497.774512976</v>
      </c>
      <c r="P255" s="148">
        <v>46472863.510553777</v>
      </c>
      <c r="Q255" s="149">
        <v>0</v>
      </c>
      <c r="R255" s="150">
        <v>0</v>
      </c>
      <c r="S255" s="151">
        <v>0</v>
      </c>
      <c r="T255" s="132">
        <v>1548788.6089039976</v>
      </c>
      <c r="U255" s="124">
        <v>1578959.8155709584</v>
      </c>
      <c r="V255" s="134">
        <v>1609131.0222380001</v>
      </c>
      <c r="W255" s="152">
        <v>9486268</v>
      </c>
      <c r="X255" s="153" t="s">
        <v>821</v>
      </c>
      <c r="Y255" s="154" t="s">
        <v>821</v>
      </c>
      <c r="Z255" s="147">
        <v>40811502</v>
      </c>
      <c r="AA255" s="124">
        <v>48472073</v>
      </c>
      <c r="AB255" s="125">
        <v>49874400</v>
      </c>
      <c r="AC255" s="147">
        <v>768938.87</v>
      </c>
      <c r="AD255" s="124">
        <v>812513.83499999996</v>
      </c>
      <c r="AE255" s="134">
        <v>865592.10499999998</v>
      </c>
      <c r="AF255" s="147"/>
      <c r="AG255" s="124">
        <v>17301.41</v>
      </c>
      <c r="AH255" s="134">
        <v>24197.67</v>
      </c>
      <c r="AI255" s="147">
        <v>0</v>
      </c>
      <c r="AJ255" s="124">
        <v>0</v>
      </c>
      <c r="AK255" s="148">
        <v>0</v>
      </c>
      <c r="AL255" s="147"/>
      <c r="AM255" s="124">
        <v>0</v>
      </c>
      <c r="AN255" s="155">
        <v>0</v>
      </c>
      <c r="AO255" s="147">
        <v>0</v>
      </c>
      <c r="AP255" s="124">
        <v>0</v>
      </c>
      <c r="AQ255" s="125">
        <v>0</v>
      </c>
      <c r="AR255" s="147">
        <v>0</v>
      </c>
      <c r="AS255" s="124">
        <v>0</v>
      </c>
      <c r="AT255" s="134">
        <v>0</v>
      </c>
      <c r="AU255" s="147"/>
      <c r="AV255" s="124">
        <v>0</v>
      </c>
      <c r="AW255" s="134">
        <v>0</v>
      </c>
      <c r="AX255" s="147"/>
      <c r="AY255" s="124">
        <v>2751.84</v>
      </c>
      <c r="AZ255" s="134">
        <v>25589.759999999998</v>
      </c>
      <c r="BA255" s="147"/>
      <c r="BB255" s="124"/>
      <c r="BC255" s="148">
        <v>-22.54</v>
      </c>
      <c r="BD255" s="147"/>
      <c r="BE255" s="124">
        <v>337746.71</v>
      </c>
      <c r="BF255" s="155">
        <v>487945.92</v>
      </c>
      <c r="BG255" s="147"/>
      <c r="BH255" s="124"/>
      <c r="BI255" s="125">
        <v>13050.17</v>
      </c>
      <c r="BJ255" s="147">
        <v>7740.04</v>
      </c>
      <c r="BK255" s="124">
        <v>1075.06</v>
      </c>
      <c r="BL255" s="134">
        <v>0</v>
      </c>
      <c r="BM255" s="147"/>
      <c r="BN255" s="124">
        <v>990.78</v>
      </c>
      <c r="BO255" s="155">
        <v>0</v>
      </c>
      <c r="BP255" s="147"/>
      <c r="BQ255" s="124"/>
      <c r="BR255" s="125">
        <v>6867.3499999999995</v>
      </c>
      <c r="BS255" s="156">
        <f t="shared" si="54"/>
        <v>43136969.518903993</v>
      </c>
      <c r="BT255" s="157">
        <f t="shared" si="55"/>
        <v>51223412.450570963</v>
      </c>
      <c r="BU255" s="158">
        <f t="shared" si="56"/>
        <v>52906751.457238004</v>
      </c>
      <c r="BV255" s="159">
        <f t="shared" si="45"/>
        <v>0.8920540897153888</v>
      </c>
      <c r="BW255" s="160">
        <f t="shared" si="46"/>
        <v>1.0390372866932478</v>
      </c>
      <c r="BX255" s="161">
        <f t="shared" si="47"/>
        <v>1.0530606767287192</v>
      </c>
      <c r="BY255" s="29">
        <f t="shared" si="48"/>
        <v>1593162.0560960099</v>
      </c>
      <c r="BZ255" s="59">
        <f t="shared" si="49"/>
        <v>0</v>
      </c>
      <c r="CA255" s="60">
        <f t="shared" si="50"/>
        <v>0</v>
      </c>
      <c r="CB255" s="29">
        <f t="shared" si="57"/>
        <v>1593162</v>
      </c>
      <c r="CC255" s="59">
        <f t="shared" si="58"/>
        <v>0</v>
      </c>
      <c r="CD255" s="60">
        <f t="shared" si="59"/>
        <v>0</v>
      </c>
      <c r="CE255" s="29">
        <f t="shared" si="51"/>
        <v>0</v>
      </c>
      <c r="CF255" s="59">
        <f t="shared" si="52"/>
        <v>0</v>
      </c>
      <c r="CG255" s="60">
        <f t="shared" si="53"/>
        <v>0</v>
      </c>
      <c r="CJ255" s="121"/>
    </row>
    <row r="256" spans="1:88" x14ac:dyDescent="0.2">
      <c r="A256" s="146" t="s">
        <v>380</v>
      </c>
      <c r="B256" s="47" t="s">
        <v>780</v>
      </c>
      <c r="C256" s="4" t="s">
        <v>379</v>
      </c>
      <c r="D256" s="5" t="s">
        <v>653</v>
      </c>
      <c r="E256" s="4" t="s">
        <v>704</v>
      </c>
      <c r="F256" s="5"/>
      <c r="G256" s="8" t="s">
        <v>802</v>
      </c>
      <c r="H256" s="40"/>
      <c r="I256" s="31">
        <v>0</v>
      </c>
      <c r="J256" s="64">
        <v>0.49</v>
      </c>
      <c r="K256" s="123">
        <v>30832741</v>
      </c>
      <c r="L256" s="124">
        <v>31433378.811688308</v>
      </c>
      <c r="M256" s="125">
        <v>32034016.987371005</v>
      </c>
      <c r="N256" s="147">
        <v>28520285.425000001</v>
      </c>
      <c r="O256" s="133">
        <v>29075875.400811687</v>
      </c>
      <c r="P256" s="148">
        <v>29631465.71331818</v>
      </c>
      <c r="Q256" s="149">
        <v>0</v>
      </c>
      <c r="R256" s="150">
        <v>0</v>
      </c>
      <c r="S256" s="151">
        <v>0</v>
      </c>
      <c r="T256" s="132">
        <v>9094408.542605998</v>
      </c>
      <c r="U256" s="124">
        <v>9271572.3453840353</v>
      </c>
      <c r="V256" s="134">
        <v>9448736.1481619999</v>
      </c>
      <c r="W256" s="152">
        <v>1183095.3899999999</v>
      </c>
      <c r="X256" s="153" t="s">
        <v>821</v>
      </c>
      <c r="Y256" s="154" t="s">
        <v>821</v>
      </c>
      <c r="Z256" s="147">
        <v>21275717</v>
      </c>
      <c r="AA256" s="124">
        <v>21650256</v>
      </c>
      <c r="AB256" s="125">
        <v>21170424</v>
      </c>
      <c r="AC256" s="147">
        <v>1113942.30605</v>
      </c>
      <c r="AD256" s="124">
        <v>1159271.8899999999</v>
      </c>
      <c r="AE256" s="134">
        <v>1212293.5649999999</v>
      </c>
      <c r="AF256" s="147"/>
      <c r="AG256" s="124">
        <v>65.66</v>
      </c>
      <c r="AH256" s="134">
        <v>28454.544999999998</v>
      </c>
      <c r="AI256" s="147">
        <v>0</v>
      </c>
      <c r="AJ256" s="124">
        <v>0</v>
      </c>
      <c r="AK256" s="148">
        <v>0</v>
      </c>
      <c r="AL256" s="147"/>
      <c r="AM256" s="124">
        <v>0</v>
      </c>
      <c r="AN256" s="155">
        <v>0</v>
      </c>
      <c r="AO256" s="147">
        <v>0</v>
      </c>
      <c r="AP256" s="124">
        <v>0</v>
      </c>
      <c r="AQ256" s="125">
        <v>0</v>
      </c>
      <c r="AR256" s="147">
        <v>0</v>
      </c>
      <c r="AS256" s="124">
        <v>28899.71</v>
      </c>
      <c r="AT256" s="134">
        <v>14019.39</v>
      </c>
      <c r="AU256" s="147"/>
      <c r="AV256" s="124">
        <v>0</v>
      </c>
      <c r="AW256" s="134">
        <v>0</v>
      </c>
      <c r="AX256" s="147"/>
      <c r="AY256" s="124">
        <v>0</v>
      </c>
      <c r="AZ256" s="134">
        <v>8501.5</v>
      </c>
      <c r="BA256" s="147"/>
      <c r="BB256" s="124"/>
      <c r="BC256" s="148">
        <v>0</v>
      </c>
      <c r="BD256" s="147"/>
      <c r="BE256" s="124">
        <v>285559.75</v>
      </c>
      <c r="BF256" s="155">
        <v>464630.74</v>
      </c>
      <c r="BG256" s="147"/>
      <c r="BH256" s="124"/>
      <c r="BI256" s="125">
        <v>29822.87</v>
      </c>
      <c r="BJ256" s="147">
        <v>0</v>
      </c>
      <c r="BK256" s="124">
        <v>0</v>
      </c>
      <c r="BL256" s="134">
        <v>0</v>
      </c>
      <c r="BM256" s="147"/>
      <c r="BN256" s="124">
        <v>0</v>
      </c>
      <c r="BO256" s="155">
        <v>0</v>
      </c>
      <c r="BP256" s="147"/>
      <c r="BQ256" s="124"/>
      <c r="BR256" s="125">
        <v>-272.44</v>
      </c>
      <c r="BS256" s="156">
        <f t="shared" si="54"/>
        <v>31484067.848655999</v>
      </c>
      <c r="BT256" s="157">
        <f t="shared" si="55"/>
        <v>32395625.355384037</v>
      </c>
      <c r="BU256" s="158">
        <f t="shared" si="56"/>
        <v>32376610.318162002</v>
      </c>
      <c r="BV256" s="159">
        <f t="shared" si="45"/>
        <v>1.0211245198296188</v>
      </c>
      <c r="BW256" s="160">
        <f t="shared" si="46"/>
        <v>1.030612252963971</v>
      </c>
      <c r="BX256" s="161">
        <f t="shared" si="47"/>
        <v>1.0106946728200232</v>
      </c>
      <c r="BY256" s="29">
        <f t="shared" si="48"/>
        <v>0</v>
      </c>
      <c r="BZ256" s="59">
        <f t="shared" si="49"/>
        <v>0</v>
      </c>
      <c r="CA256" s="60">
        <f t="shared" si="50"/>
        <v>0</v>
      </c>
      <c r="CB256" s="29">
        <f t="shared" si="57"/>
        <v>0</v>
      </c>
      <c r="CC256" s="59">
        <f t="shared" si="58"/>
        <v>0</v>
      </c>
      <c r="CD256" s="60">
        <f t="shared" si="59"/>
        <v>0</v>
      </c>
      <c r="CE256" s="29">
        <f t="shared" si="51"/>
        <v>0</v>
      </c>
      <c r="CF256" s="59">
        <f t="shared" si="52"/>
        <v>0</v>
      </c>
      <c r="CG256" s="60">
        <f t="shared" si="53"/>
        <v>0</v>
      </c>
      <c r="CJ256" s="121"/>
    </row>
    <row r="257" spans="1:91" x14ac:dyDescent="0.2">
      <c r="A257" s="146" t="s">
        <v>382</v>
      </c>
      <c r="B257" s="47" t="s">
        <v>781</v>
      </c>
      <c r="C257" s="4" t="s">
        <v>381</v>
      </c>
      <c r="D257" s="5" t="s">
        <v>701</v>
      </c>
      <c r="E257" s="4" t="s">
        <v>653</v>
      </c>
      <c r="F257" s="5"/>
      <c r="G257" s="8" t="s">
        <v>802</v>
      </c>
      <c r="H257" s="40"/>
      <c r="I257" s="31">
        <v>0</v>
      </c>
      <c r="J257" s="64">
        <v>0.3</v>
      </c>
      <c r="K257" s="123">
        <v>101221408</v>
      </c>
      <c r="L257" s="124">
        <v>103193253.61038961</v>
      </c>
      <c r="M257" s="125">
        <v>105165099.54341801</v>
      </c>
      <c r="N257" s="147">
        <v>93629802.400000006</v>
      </c>
      <c r="O257" s="133">
        <v>95453759.589610383</v>
      </c>
      <c r="P257" s="148">
        <v>97277717.077661663</v>
      </c>
      <c r="Q257" s="149">
        <v>0</v>
      </c>
      <c r="R257" s="150">
        <v>0</v>
      </c>
      <c r="S257" s="151">
        <v>0</v>
      </c>
      <c r="T257" s="132">
        <v>43278478.339189991</v>
      </c>
      <c r="U257" s="124">
        <v>44121565.579563819</v>
      </c>
      <c r="V257" s="134">
        <v>44964652.819936998</v>
      </c>
      <c r="W257" s="152">
        <v>31417142</v>
      </c>
      <c r="X257" s="153" t="s">
        <v>817</v>
      </c>
      <c r="Y257" s="154" t="s">
        <v>821</v>
      </c>
      <c r="Z257" s="147">
        <v>46287239</v>
      </c>
      <c r="AA257" s="124">
        <v>62654283</v>
      </c>
      <c r="AB257" s="125">
        <v>70364414</v>
      </c>
      <c r="AC257" s="147">
        <v>776026.35</v>
      </c>
      <c r="AD257" s="124">
        <v>823809.9</v>
      </c>
      <c r="AE257" s="134">
        <v>857773.35</v>
      </c>
      <c r="AF257" s="147"/>
      <c r="AG257" s="124">
        <v>24010.802999999996</v>
      </c>
      <c r="AH257" s="134">
        <v>0</v>
      </c>
      <c r="AI257" s="147">
        <v>0</v>
      </c>
      <c r="AJ257" s="124">
        <v>0</v>
      </c>
      <c r="AK257" s="148">
        <v>0</v>
      </c>
      <c r="AL257" s="147"/>
      <c r="AM257" s="124">
        <v>0</v>
      </c>
      <c r="AN257" s="155">
        <v>0</v>
      </c>
      <c r="AO257" s="147">
        <v>0</v>
      </c>
      <c r="AP257" s="124">
        <v>0</v>
      </c>
      <c r="AQ257" s="125">
        <v>0</v>
      </c>
      <c r="AR257" s="147">
        <v>0</v>
      </c>
      <c r="AS257" s="124">
        <v>0</v>
      </c>
      <c r="AT257" s="134">
        <v>0</v>
      </c>
      <c r="AU257" s="147"/>
      <c r="AV257" s="124">
        <v>0</v>
      </c>
      <c r="AW257" s="134">
        <v>0</v>
      </c>
      <c r="AX257" s="147"/>
      <c r="AY257" s="124">
        <v>2731.2</v>
      </c>
      <c r="AZ257" s="134">
        <v>6457.8</v>
      </c>
      <c r="BA257" s="147"/>
      <c r="BB257" s="124"/>
      <c r="BC257" s="148">
        <v>2556.2999999999997</v>
      </c>
      <c r="BD257" s="147"/>
      <c r="BE257" s="124">
        <v>207516.9</v>
      </c>
      <c r="BF257" s="155">
        <v>409689.89999999997</v>
      </c>
      <c r="BG257" s="147"/>
      <c r="BH257" s="124"/>
      <c r="BI257" s="125">
        <v>64183.199999999997</v>
      </c>
      <c r="BJ257" s="147">
        <v>0</v>
      </c>
      <c r="BK257" s="124">
        <v>0</v>
      </c>
      <c r="BL257" s="134">
        <v>0</v>
      </c>
      <c r="BM257" s="147"/>
      <c r="BN257" s="124">
        <v>0</v>
      </c>
      <c r="BO257" s="155">
        <v>0</v>
      </c>
      <c r="BP257" s="147"/>
      <c r="BQ257" s="124"/>
      <c r="BR257" s="125">
        <v>0</v>
      </c>
      <c r="BS257" s="156">
        <f t="shared" si="54"/>
        <v>97881857.769189984</v>
      </c>
      <c r="BT257" s="157">
        <f t="shared" si="55"/>
        <v>105948888.86256382</v>
      </c>
      <c r="BU257" s="158">
        <f t="shared" si="56"/>
        <v>114784698.84993699</v>
      </c>
      <c r="BV257" s="159">
        <f t="shared" si="45"/>
        <v>0.96700747107953666</v>
      </c>
      <c r="BW257" s="160">
        <f t="shared" si="46"/>
        <v>1.0267036376484284</v>
      </c>
      <c r="BX257" s="161">
        <f t="shared" si="47"/>
        <v>1.0914714039950819</v>
      </c>
      <c r="BY257" s="29">
        <f t="shared" si="48"/>
        <v>0</v>
      </c>
      <c r="BZ257" s="59">
        <f t="shared" si="49"/>
        <v>0</v>
      </c>
      <c r="CA257" s="60">
        <f t="shared" si="50"/>
        <v>0</v>
      </c>
      <c r="CB257" s="29">
        <f t="shared" si="57"/>
        <v>0</v>
      </c>
      <c r="CC257" s="59">
        <f t="shared" si="58"/>
        <v>0</v>
      </c>
      <c r="CD257" s="60">
        <f t="shared" si="59"/>
        <v>0</v>
      </c>
      <c r="CE257" s="29">
        <f t="shared" si="51"/>
        <v>0</v>
      </c>
      <c r="CF257" s="59">
        <f t="shared" si="52"/>
        <v>0</v>
      </c>
      <c r="CG257" s="60">
        <f t="shared" si="53"/>
        <v>0</v>
      </c>
      <c r="CJ257" s="121"/>
    </row>
    <row r="258" spans="1:91" x14ac:dyDescent="0.2">
      <c r="A258" s="146" t="s">
        <v>384</v>
      </c>
      <c r="B258" s="47" t="s">
        <v>777</v>
      </c>
      <c r="C258" s="4" t="s">
        <v>383</v>
      </c>
      <c r="D258" s="5" t="s">
        <v>740</v>
      </c>
      <c r="E258" s="4" t="s">
        <v>653</v>
      </c>
      <c r="F258" s="5"/>
      <c r="G258" s="8" t="s">
        <v>802</v>
      </c>
      <c r="H258" s="38" t="s">
        <v>833</v>
      </c>
      <c r="I258" s="31">
        <v>0</v>
      </c>
      <c r="J258" s="64">
        <v>0.4</v>
      </c>
      <c r="K258" s="123">
        <v>1685030</v>
      </c>
      <c r="L258" s="124">
        <v>1717855.2597402597</v>
      </c>
      <c r="M258" s="125">
        <v>1750680.175515</v>
      </c>
      <c r="N258" s="147">
        <v>1558652.75</v>
      </c>
      <c r="O258" s="133">
        <v>1589016.1152597403</v>
      </c>
      <c r="P258" s="148">
        <v>1619379.162351375</v>
      </c>
      <c r="Q258" s="149">
        <v>0.5</v>
      </c>
      <c r="R258" s="150">
        <v>0.5</v>
      </c>
      <c r="S258" s="151">
        <v>0.5</v>
      </c>
      <c r="T258" s="132">
        <v>-13568496.445783</v>
      </c>
      <c r="U258" s="124">
        <v>-13832817.805116436</v>
      </c>
      <c r="V258" s="134">
        <v>-14097139.164449999</v>
      </c>
      <c r="W258" s="152">
        <v>1983762</v>
      </c>
      <c r="X258" s="153" t="s">
        <v>821</v>
      </c>
      <c r="Y258" s="154" t="s">
        <v>821</v>
      </c>
      <c r="Z258" s="147">
        <v>15087560</v>
      </c>
      <c r="AA258" s="124">
        <v>15859814</v>
      </c>
      <c r="AB258" s="125">
        <v>16889668</v>
      </c>
      <c r="AC258" s="147">
        <v>230927.80000000002</v>
      </c>
      <c r="AD258" s="124">
        <v>246219.40000000002</v>
      </c>
      <c r="AE258" s="134">
        <v>258562.6</v>
      </c>
      <c r="AF258" s="147"/>
      <c r="AG258" s="124">
        <v>0</v>
      </c>
      <c r="AH258" s="134">
        <v>14513.800000000001</v>
      </c>
      <c r="AI258" s="147">
        <v>0</v>
      </c>
      <c r="AJ258" s="124">
        <v>0</v>
      </c>
      <c r="AK258" s="148">
        <v>0</v>
      </c>
      <c r="AL258" s="147"/>
      <c r="AM258" s="124">
        <v>0</v>
      </c>
      <c r="AN258" s="155">
        <v>-162.4</v>
      </c>
      <c r="AO258" s="147">
        <v>0</v>
      </c>
      <c r="AP258" s="124">
        <v>0</v>
      </c>
      <c r="AQ258" s="125">
        <v>0</v>
      </c>
      <c r="AR258" s="147">
        <v>0</v>
      </c>
      <c r="AS258" s="124">
        <v>0</v>
      </c>
      <c r="AT258" s="134">
        <v>0</v>
      </c>
      <c r="AU258" s="147"/>
      <c r="AV258" s="124">
        <v>0</v>
      </c>
      <c r="AW258" s="134">
        <v>0</v>
      </c>
      <c r="AX258" s="147"/>
      <c r="AY258" s="124">
        <v>0</v>
      </c>
      <c r="AZ258" s="134">
        <v>1584</v>
      </c>
      <c r="BA258" s="147"/>
      <c r="BB258" s="124"/>
      <c r="BC258" s="148">
        <v>285.2</v>
      </c>
      <c r="BD258" s="147"/>
      <c r="BE258" s="124">
        <v>112281.20000000001</v>
      </c>
      <c r="BF258" s="155">
        <v>182267.2</v>
      </c>
      <c r="BG258" s="147"/>
      <c r="BH258" s="124"/>
      <c r="BI258" s="125">
        <v>12900.400000000001</v>
      </c>
      <c r="BJ258" s="147">
        <v>21138.800000000003</v>
      </c>
      <c r="BK258" s="124">
        <v>22909.600000000002</v>
      </c>
      <c r="BL258" s="134">
        <v>0</v>
      </c>
      <c r="BM258" s="147"/>
      <c r="BN258" s="124">
        <v>41354</v>
      </c>
      <c r="BO258" s="155">
        <v>0</v>
      </c>
      <c r="BP258" s="147"/>
      <c r="BQ258" s="124"/>
      <c r="BR258" s="125">
        <v>762.80000000000007</v>
      </c>
      <c r="BS258" s="156">
        <f t="shared" si="54"/>
        <v>1771130.1542170011</v>
      </c>
      <c r="BT258" s="157">
        <f t="shared" si="55"/>
        <v>2449760.3948835637</v>
      </c>
      <c r="BU258" s="158">
        <f t="shared" si="56"/>
        <v>3263242.4355500024</v>
      </c>
      <c r="BV258" s="159">
        <f t="shared" si="45"/>
        <v>1.0510971046313722</v>
      </c>
      <c r="BW258" s="160">
        <f t="shared" si="46"/>
        <v>1.4260575103713733</v>
      </c>
      <c r="BX258" s="161">
        <f t="shared" si="47"/>
        <v>1.8639854847217023</v>
      </c>
      <c r="BY258" s="29">
        <f t="shared" si="48"/>
        <v>0</v>
      </c>
      <c r="BZ258" s="59">
        <f t="shared" si="49"/>
        <v>0</v>
      </c>
      <c r="CA258" s="60">
        <f t="shared" si="50"/>
        <v>0</v>
      </c>
      <c r="CB258" s="29">
        <f t="shared" si="57"/>
        <v>0</v>
      </c>
      <c r="CC258" s="59">
        <f t="shared" si="58"/>
        <v>0</v>
      </c>
      <c r="CD258" s="60">
        <f t="shared" si="59"/>
        <v>0</v>
      </c>
      <c r="CE258" s="29">
        <f t="shared" si="51"/>
        <v>43050</v>
      </c>
      <c r="CF258" s="59">
        <f t="shared" si="52"/>
        <v>365953</v>
      </c>
      <c r="CG258" s="60">
        <f t="shared" si="53"/>
        <v>756281</v>
      </c>
      <c r="CJ258" s="121"/>
    </row>
    <row r="259" spans="1:91" x14ac:dyDescent="0.2">
      <c r="A259" s="146" t="s">
        <v>386</v>
      </c>
      <c r="B259" s="47" t="s">
        <v>777</v>
      </c>
      <c r="C259" s="4" t="s">
        <v>385</v>
      </c>
      <c r="D259" s="5" t="s">
        <v>722</v>
      </c>
      <c r="E259" s="4" t="s">
        <v>653</v>
      </c>
      <c r="F259" s="5"/>
      <c r="G259" s="8" t="s">
        <v>802</v>
      </c>
      <c r="H259" s="40"/>
      <c r="I259" s="31">
        <v>0</v>
      </c>
      <c r="J259" s="64">
        <v>0.4</v>
      </c>
      <c r="K259" s="123">
        <v>2205850</v>
      </c>
      <c r="L259" s="124">
        <v>2248821.1038961038</v>
      </c>
      <c r="M259" s="125">
        <v>2291792.1869819998</v>
      </c>
      <c r="N259" s="147">
        <v>2040411.25</v>
      </c>
      <c r="O259" s="133">
        <v>2080159.5211038962</v>
      </c>
      <c r="P259" s="148">
        <v>2119907.7729583499</v>
      </c>
      <c r="Q259" s="149">
        <v>0.5</v>
      </c>
      <c r="R259" s="150">
        <v>0.5</v>
      </c>
      <c r="S259" s="151">
        <v>0.5</v>
      </c>
      <c r="T259" s="132">
        <v>-22630684.418695997</v>
      </c>
      <c r="U259" s="124">
        <v>-23071541.907371894</v>
      </c>
      <c r="V259" s="134">
        <v>-23512399.396047998</v>
      </c>
      <c r="W259" s="152">
        <v>924895</v>
      </c>
      <c r="X259" s="153" t="s">
        <v>821</v>
      </c>
      <c r="Y259" s="154" t="s">
        <v>821</v>
      </c>
      <c r="Z259" s="147">
        <v>23267267</v>
      </c>
      <c r="AA259" s="124">
        <v>22765254</v>
      </c>
      <c r="AB259" s="125">
        <v>23955688</v>
      </c>
      <c r="AC259" s="147">
        <v>296203.40600000002</v>
      </c>
      <c r="AD259" s="124">
        <v>361304.2</v>
      </c>
      <c r="AE259" s="134">
        <v>342951</v>
      </c>
      <c r="AF259" s="147"/>
      <c r="AG259" s="124">
        <v>0</v>
      </c>
      <c r="AH259" s="134">
        <v>7842.6</v>
      </c>
      <c r="AI259" s="147">
        <v>0</v>
      </c>
      <c r="AJ259" s="124">
        <v>0</v>
      </c>
      <c r="AK259" s="148">
        <v>0</v>
      </c>
      <c r="AL259" s="147"/>
      <c r="AM259" s="124">
        <v>0</v>
      </c>
      <c r="AN259" s="155">
        <v>0</v>
      </c>
      <c r="AO259" s="147">
        <v>0</v>
      </c>
      <c r="AP259" s="124">
        <v>0</v>
      </c>
      <c r="AQ259" s="125">
        <v>0</v>
      </c>
      <c r="AR259" s="147">
        <v>0</v>
      </c>
      <c r="AS259" s="124">
        <v>0</v>
      </c>
      <c r="AT259" s="134">
        <v>0</v>
      </c>
      <c r="AU259" s="147"/>
      <c r="AV259" s="124">
        <v>0</v>
      </c>
      <c r="AW259" s="134">
        <v>0</v>
      </c>
      <c r="AX259" s="147"/>
      <c r="AY259" s="124">
        <v>3517.6000000000004</v>
      </c>
      <c r="AZ259" s="134">
        <v>4101.2</v>
      </c>
      <c r="BA259" s="147"/>
      <c r="BB259" s="124"/>
      <c r="BC259" s="148">
        <v>-514.4</v>
      </c>
      <c r="BD259" s="147"/>
      <c r="BE259" s="124">
        <v>304696.40000000002</v>
      </c>
      <c r="BF259" s="155">
        <v>442964</v>
      </c>
      <c r="BG259" s="147"/>
      <c r="BH259" s="124"/>
      <c r="BI259" s="125">
        <v>6566.8</v>
      </c>
      <c r="BJ259" s="147">
        <v>0</v>
      </c>
      <c r="BK259" s="124">
        <v>0</v>
      </c>
      <c r="BL259" s="134">
        <v>0</v>
      </c>
      <c r="BM259" s="147"/>
      <c r="BN259" s="124">
        <v>0</v>
      </c>
      <c r="BO259" s="155">
        <v>0</v>
      </c>
      <c r="BP259" s="147"/>
      <c r="BQ259" s="124"/>
      <c r="BR259" s="125">
        <v>2876</v>
      </c>
      <c r="BS259" s="156">
        <f t="shared" si="54"/>
        <v>932785.98730400205</v>
      </c>
      <c r="BT259" s="157">
        <f t="shared" si="55"/>
        <v>363230.29262810573</v>
      </c>
      <c r="BU259" s="158">
        <f t="shared" si="56"/>
        <v>1250075.8039520048</v>
      </c>
      <c r="BV259" s="159">
        <f t="shared" si="45"/>
        <v>0.42286918299249815</v>
      </c>
      <c r="BW259" s="160">
        <f t="shared" si="46"/>
        <v>0.16152031479907664</v>
      </c>
      <c r="BX259" s="161">
        <f t="shared" si="47"/>
        <v>0.54545774745754605</v>
      </c>
      <c r="BY259" s="29">
        <f t="shared" si="48"/>
        <v>1107625.262695998</v>
      </c>
      <c r="BZ259" s="59">
        <f t="shared" si="49"/>
        <v>1716929.2284757905</v>
      </c>
      <c r="CA259" s="60">
        <f t="shared" si="50"/>
        <v>869831.96900634514</v>
      </c>
      <c r="CB259" s="29">
        <f t="shared" si="57"/>
        <v>1107625</v>
      </c>
      <c r="CC259" s="59">
        <f t="shared" si="58"/>
        <v>1716929</v>
      </c>
      <c r="CD259" s="60">
        <f t="shared" si="59"/>
        <v>869832</v>
      </c>
      <c r="CE259" s="29">
        <f t="shared" si="51"/>
        <v>0</v>
      </c>
      <c r="CF259" s="59">
        <f t="shared" si="52"/>
        <v>0</v>
      </c>
      <c r="CG259" s="60">
        <f t="shared" si="53"/>
        <v>0</v>
      </c>
      <c r="CJ259" s="121"/>
    </row>
    <row r="260" spans="1:91" x14ac:dyDescent="0.2">
      <c r="A260" s="146" t="s">
        <v>388</v>
      </c>
      <c r="B260" s="47" t="s">
        <v>777</v>
      </c>
      <c r="C260" s="4" t="s">
        <v>387</v>
      </c>
      <c r="D260" s="5" t="s">
        <v>700</v>
      </c>
      <c r="E260" s="4" t="s">
        <v>653</v>
      </c>
      <c r="F260" s="39" t="s">
        <v>793</v>
      </c>
      <c r="G260" s="36" t="s">
        <v>793</v>
      </c>
      <c r="H260" s="38" t="s">
        <v>793</v>
      </c>
      <c r="I260" s="31">
        <v>0</v>
      </c>
      <c r="J260" s="64">
        <v>0.4</v>
      </c>
      <c r="K260" s="123">
        <v>2201119</v>
      </c>
      <c r="L260" s="124">
        <v>2243997.9415584411</v>
      </c>
      <c r="M260" s="125">
        <v>2286876.726421</v>
      </c>
      <c r="N260" s="147">
        <v>2036035.0750000002</v>
      </c>
      <c r="O260" s="133">
        <v>2075698.0959415582</v>
      </c>
      <c r="P260" s="148">
        <v>2115360.971939425</v>
      </c>
      <c r="Q260" s="149">
        <v>0.5</v>
      </c>
      <c r="R260" s="150">
        <v>0.5</v>
      </c>
      <c r="S260" s="151">
        <v>0.5</v>
      </c>
      <c r="T260" s="132">
        <v>-15319247.801275996</v>
      </c>
      <c r="U260" s="124">
        <v>-15617674.706495659</v>
      </c>
      <c r="V260" s="134">
        <v>-15916101.611715</v>
      </c>
      <c r="W260" s="152">
        <v>1055717</v>
      </c>
      <c r="X260" s="153" t="s">
        <v>821</v>
      </c>
      <c r="Y260" s="154" t="s">
        <v>821</v>
      </c>
      <c r="Z260" s="147">
        <v>17426341</v>
      </c>
      <c r="AA260" s="124">
        <v>18233429</v>
      </c>
      <c r="AB260" s="125">
        <v>18135941</v>
      </c>
      <c r="AC260" s="147">
        <v>373442.37000000005</v>
      </c>
      <c r="AD260" s="124">
        <v>391704</v>
      </c>
      <c r="AE260" s="134">
        <v>407926.2</v>
      </c>
      <c r="AF260" s="147"/>
      <c r="AG260" s="124">
        <v>4895</v>
      </c>
      <c r="AH260" s="134">
        <v>9146.6</v>
      </c>
      <c r="AI260" s="147">
        <v>0</v>
      </c>
      <c r="AJ260" s="124">
        <v>0</v>
      </c>
      <c r="AK260" s="148">
        <v>0</v>
      </c>
      <c r="AL260" s="147"/>
      <c r="AM260" s="124">
        <v>0</v>
      </c>
      <c r="AN260" s="155">
        <v>0</v>
      </c>
      <c r="AO260" s="147">
        <v>0</v>
      </c>
      <c r="AP260" s="124">
        <v>0</v>
      </c>
      <c r="AQ260" s="125">
        <v>0</v>
      </c>
      <c r="AR260" s="147">
        <v>0</v>
      </c>
      <c r="AS260" s="124">
        <v>4595.2</v>
      </c>
      <c r="AT260" s="134">
        <v>2918.8</v>
      </c>
      <c r="AU260" s="147"/>
      <c r="AV260" s="124">
        <v>0</v>
      </c>
      <c r="AW260" s="134">
        <v>-1510.4</v>
      </c>
      <c r="AX260" s="147"/>
      <c r="AY260" s="124">
        <v>959.6</v>
      </c>
      <c r="AZ260" s="134">
        <v>606</v>
      </c>
      <c r="BA260" s="147"/>
      <c r="BB260" s="124"/>
      <c r="BC260" s="148">
        <v>0</v>
      </c>
      <c r="BD260" s="147"/>
      <c r="BE260" s="124">
        <v>200919.6</v>
      </c>
      <c r="BF260" s="155">
        <v>272594.8</v>
      </c>
      <c r="BG260" s="147"/>
      <c r="BH260" s="124"/>
      <c r="BI260" s="125">
        <v>-1247.6000000000001</v>
      </c>
      <c r="BJ260" s="147">
        <v>0</v>
      </c>
      <c r="BK260" s="124">
        <v>0</v>
      </c>
      <c r="BL260" s="134">
        <v>0</v>
      </c>
      <c r="BM260" s="147"/>
      <c r="BN260" s="124">
        <v>0</v>
      </c>
      <c r="BO260" s="155">
        <v>0</v>
      </c>
      <c r="BP260" s="147"/>
      <c r="BQ260" s="124"/>
      <c r="BR260" s="125">
        <v>4895.6000000000004</v>
      </c>
      <c r="BS260" s="156">
        <f t="shared" si="54"/>
        <v>2480535.5687240046</v>
      </c>
      <c r="BT260" s="157">
        <f t="shared" si="55"/>
        <v>3218827.6935043428</v>
      </c>
      <c r="BU260" s="158">
        <f t="shared" si="56"/>
        <v>2915169.3882850036</v>
      </c>
      <c r="BV260" s="159">
        <f t="shared" si="45"/>
        <v>1.1269429634308752</v>
      </c>
      <c r="BW260" s="160">
        <f t="shared" si="46"/>
        <v>1.4344165089870311</v>
      </c>
      <c r="BX260" s="161">
        <f t="shared" si="47"/>
        <v>1.2747383165017785</v>
      </c>
      <c r="BY260" s="29">
        <f t="shared" si="48"/>
        <v>0</v>
      </c>
      <c r="BZ260" s="59">
        <f t="shared" si="49"/>
        <v>0</v>
      </c>
      <c r="CA260" s="60">
        <f t="shared" si="50"/>
        <v>0</v>
      </c>
      <c r="CB260" s="29">
        <f t="shared" si="57"/>
        <v>0</v>
      </c>
      <c r="CC260" s="59">
        <f t="shared" si="58"/>
        <v>0</v>
      </c>
      <c r="CD260" s="60">
        <f t="shared" si="59"/>
        <v>0</v>
      </c>
      <c r="CE260" s="29">
        <f t="shared" si="51"/>
        <v>139708</v>
      </c>
      <c r="CF260" s="59">
        <f t="shared" si="52"/>
        <v>487415</v>
      </c>
      <c r="CG260" s="60">
        <f t="shared" si="53"/>
        <v>314146</v>
      </c>
      <c r="CJ260" s="121"/>
    </row>
    <row r="261" spans="1:91" x14ac:dyDescent="0.2">
      <c r="A261" s="146" t="s">
        <v>390</v>
      </c>
      <c r="B261" s="47" t="s">
        <v>779</v>
      </c>
      <c r="C261" s="4" t="s">
        <v>389</v>
      </c>
      <c r="D261" s="5" t="s">
        <v>653</v>
      </c>
      <c r="E261" s="4" t="s">
        <v>743</v>
      </c>
      <c r="F261" s="5"/>
      <c r="G261" s="36" t="s">
        <v>799</v>
      </c>
      <c r="H261" s="38" t="s">
        <v>799</v>
      </c>
      <c r="I261" s="31">
        <v>0</v>
      </c>
      <c r="J261" s="64">
        <v>0.49</v>
      </c>
      <c r="K261" s="123">
        <v>40377512</v>
      </c>
      <c r="L261" s="124">
        <v>41164086.909090914</v>
      </c>
      <c r="M261" s="125">
        <v>41950661.375588</v>
      </c>
      <c r="N261" s="147">
        <v>37349198.600000001</v>
      </c>
      <c r="O261" s="133">
        <v>38076780.390909098</v>
      </c>
      <c r="P261" s="148">
        <v>38804361.772418901</v>
      </c>
      <c r="Q261" s="149">
        <v>0</v>
      </c>
      <c r="R261" s="150">
        <v>0</v>
      </c>
      <c r="S261" s="151">
        <v>0</v>
      </c>
      <c r="T261" s="132">
        <v>17321731.659632005</v>
      </c>
      <c r="U261" s="124">
        <v>17659167.990663797</v>
      </c>
      <c r="V261" s="134">
        <v>17996604.321695998</v>
      </c>
      <c r="W261" s="152">
        <v>2349718</v>
      </c>
      <c r="X261" s="153" t="s">
        <v>821</v>
      </c>
      <c r="Y261" s="154" t="s">
        <v>821</v>
      </c>
      <c r="Z261" s="147">
        <v>23503967</v>
      </c>
      <c r="AA261" s="124">
        <v>23381663</v>
      </c>
      <c r="AB261" s="125">
        <v>23628543</v>
      </c>
      <c r="AC261" s="147">
        <v>720020.21</v>
      </c>
      <c r="AD261" s="124">
        <v>769551.125</v>
      </c>
      <c r="AE261" s="134">
        <v>802679.78</v>
      </c>
      <c r="AF261" s="147"/>
      <c r="AG261" s="124">
        <v>15190</v>
      </c>
      <c r="AH261" s="134">
        <v>19507.634999999998</v>
      </c>
      <c r="AI261" s="147">
        <v>0</v>
      </c>
      <c r="AJ261" s="124">
        <v>0</v>
      </c>
      <c r="AK261" s="148">
        <v>0</v>
      </c>
      <c r="AL261" s="147"/>
      <c r="AM261" s="124">
        <v>0</v>
      </c>
      <c r="AN261" s="155">
        <v>0</v>
      </c>
      <c r="AO261" s="147">
        <v>0</v>
      </c>
      <c r="AP261" s="124">
        <v>0</v>
      </c>
      <c r="AQ261" s="125">
        <v>0</v>
      </c>
      <c r="AR261" s="147">
        <v>0</v>
      </c>
      <c r="AS261" s="124">
        <v>0</v>
      </c>
      <c r="AT261" s="134">
        <v>123.48</v>
      </c>
      <c r="AU261" s="147"/>
      <c r="AV261" s="124">
        <v>0</v>
      </c>
      <c r="AW261" s="134">
        <v>166.6</v>
      </c>
      <c r="AX261" s="147"/>
      <c r="AY261" s="124">
        <v>0</v>
      </c>
      <c r="AZ261" s="134">
        <v>19986.61</v>
      </c>
      <c r="BA261" s="147"/>
      <c r="BB261" s="124"/>
      <c r="BC261" s="148">
        <v>2322.11</v>
      </c>
      <c r="BD261" s="147"/>
      <c r="BE261" s="124">
        <v>248515.75</v>
      </c>
      <c r="BF261" s="155">
        <v>335693.12</v>
      </c>
      <c r="BG261" s="147"/>
      <c r="BH261" s="124"/>
      <c r="BI261" s="125">
        <v>6050.5199999999995</v>
      </c>
      <c r="BJ261" s="147">
        <v>0</v>
      </c>
      <c r="BK261" s="124">
        <v>0</v>
      </c>
      <c r="BL261" s="134">
        <v>0</v>
      </c>
      <c r="BM261" s="147"/>
      <c r="BN261" s="124">
        <v>0</v>
      </c>
      <c r="BO261" s="155">
        <v>0</v>
      </c>
      <c r="BP261" s="147"/>
      <c r="BQ261" s="124"/>
      <c r="BR261" s="125">
        <v>1763.02</v>
      </c>
      <c r="BS261" s="156">
        <f t="shared" si="54"/>
        <v>41545718.869632006</v>
      </c>
      <c r="BT261" s="157">
        <f t="shared" si="55"/>
        <v>42074087.865663797</v>
      </c>
      <c r="BU261" s="158">
        <f t="shared" si="56"/>
        <v>42813440.196695998</v>
      </c>
      <c r="BV261" s="159">
        <f t="shared" si="45"/>
        <v>1.0289321162143918</v>
      </c>
      <c r="BW261" s="160">
        <f t="shared" si="46"/>
        <v>1.0221066717350631</v>
      </c>
      <c r="BX261" s="161">
        <f t="shared" si="47"/>
        <v>1.0205665129658734</v>
      </c>
      <c r="BY261" s="29">
        <f t="shared" si="48"/>
        <v>0</v>
      </c>
      <c r="BZ261" s="59">
        <f t="shared" si="49"/>
        <v>0</v>
      </c>
      <c r="CA261" s="60">
        <f t="shared" si="50"/>
        <v>0</v>
      </c>
      <c r="CB261" s="29">
        <f t="shared" si="57"/>
        <v>0</v>
      </c>
      <c r="CC261" s="59">
        <f t="shared" si="58"/>
        <v>0</v>
      </c>
      <c r="CD261" s="60">
        <f t="shared" si="59"/>
        <v>0</v>
      </c>
      <c r="CE261" s="29">
        <f t="shared" si="51"/>
        <v>0</v>
      </c>
      <c r="CF261" s="59">
        <f t="shared" si="52"/>
        <v>0</v>
      </c>
      <c r="CG261" s="60">
        <f t="shared" si="53"/>
        <v>0</v>
      </c>
      <c r="CJ261" s="121"/>
    </row>
    <row r="262" spans="1:91" x14ac:dyDescent="0.2">
      <c r="A262" s="146" t="s">
        <v>392</v>
      </c>
      <c r="B262" s="47" t="s">
        <v>777</v>
      </c>
      <c r="C262" s="4" t="s">
        <v>391</v>
      </c>
      <c r="D262" s="5" t="s">
        <v>726</v>
      </c>
      <c r="E262" s="4" t="s">
        <v>727</v>
      </c>
      <c r="F262" s="39" t="s">
        <v>792</v>
      </c>
      <c r="G262" s="36" t="s">
        <v>792</v>
      </c>
      <c r="H262" s="38" t="s">
        <v>792</v>
      </c>
      <c r="I262" s="31">
        <v>0</v>
      </c>
      <c r="J262" s="64">
        <v>0.4</v>
      </c>
      <c r="K262" s="123">
        <v>2467371</v>
      </c>
      <c r="L262" s="124">
        <v>2515436.6688311687</v>
      </c>
      <c r="M262" s="125">
        <v>2563502.217249</v>
      </c>
      <c r="N262" s="147">
        <v>2282318.1750000003</v>
      </c>
      <c r="O262" s="133">
        <v>2326778.9186688312</v>
      </c>
      <c r="P262" s="148">
        <v>2371239.5509553249</v>
      </c>
      <c r="Q262" s="149">
        <v>0.5</v>
      </c>
      <c r="R262" s="150">
        <v>0.5</v>
      </c>
      <c r="S262" s="151">
        <v>0.5</v>
      </c>
      <c r="T262" s="132">
        <v>-13834873.149535</v>
      </c>
      <c r="U262" s="124">
        <v>-14104383.665435031</v>
      </c>
      <c r="V262" s="134">
        <v>-14373894.181335</v>
      </c>
      <c r="W262" s="152">
        <v>1336846</v>
      </c>
      <c r="X262" s="153" t="s">
        <v>821</v>
      </c>
      <c r="Y262" s="154" t="s">
        <v>821</v>
      </c>
      <c r="Z262" s="147">
        <v>16715848</v>
      </c>
      <c r="AA262" s="124">
        <v>16263740</v>
      </c>
      <c r="AB262" s="125">
        <v>18088013</v>
      </c>
      <c r="AC262" s="147">
        <v>445200.07400000002</v>
      </c>
      <c r="AD262" s="124">
        <v>472572</v>
      </c>
      <c r="AE262" s="134">
        <v>499044.2</v>
      </c>
      <c r="AF262" s="147"/>
      <c r="AG262" s="124">
        <v>0</v>
      </c>
      <c r="AH262" s="134">
        <v>0</v>
      </c>
      <c r="AI262" s="147">
        <v>0</v>
      </c>
      <c r="AJ262" s="124">
        <v>0</v>
      </c>
      <c r="AK262" s="148">
        <v>0</v>
      </c>
      <c r="AL262" s="147"/>
      <c r="AM262" s="124">
        <v>0</v>
      </c>
      <c r="AN262" s="155">
        <v>0</v>
      </c>
      <c r="AO262" s="147">
        <v>0</v>
      </c>
      <c r="AP262" s="124">
        <v>0</v>
      </c>
      <c r="AQ262" s="125">
        <v>0</v>
      </c>
      <c r="AR262" s="147">
        <v>0</v>
      </c>
      <c r="AS262" s="124">
        <v>0</v>
      </c>
      <c r="AT262" s="134">
        <v>0</v>
      </c>
      <c r="AU262" s="147"/>
      <c r="AV262" s="124">
        <v>0</v>
      </c>
      <c r="AW262" s="134">
        <v>0</v>
      </c>
      <c r="AX262" s="147"/>
      <c r="AY262" s="124">
        <v>0</v>
      </c>
      <c r="AZ262" s="134">
        <v>1852.4</v>
      </c>
      <c r="BA262" s="147"/>
      <c r="BB262" s="124"/>
      <c r="BC262" s="148">
        <v>0</v>
      </c>
      <c r="BD262" s="147"/>
      <c r="BE262" s="124">
        <v>126135.20000000001</v>
      </c>
      <c r="BF262" s="155">
        <v>206666.80000000002</v>
      </c>
      <c r="BG262" s="147"/>
      <c r="BH262" s="124"/>
      <c r="BI262" s="125">
        <v>15260.400000000001</v>
      </c>
      <c r="BJ262" s="147">
        <v>0</v>
      </c>
      <c r="BK262" s="124">
        <v>0</v>
      </c>
      <c r="BL262" s="134">
        <v>0</v>
      </c>
      <c r="BM262" s="147"/>
      <c r="BN262" s="124">
        <v>0</v>
      </c>
      <c r="BO262" s="155">
        <v>0</v>
      </c>
      <c r="BP262" s="147"/>
      <c r="BQ262" s="124"/>
      <c r="BR262" s="125">
        <v>5802</v>
      </c>
      <c r="BS262" s="156">
        <f t="shared" si="54"/>
        <v>3326174.9244650006</v>
      </c>
      <c r="BT262" s="157">
        <f t="shared" si="55"/>
        <v>2758063.5345649682</v>
      </c>
      <c r="BU262" s="158">
        <f t="shared" si="56"/>
        <v>4442744.6186649967</v>
      </c>
      <c r="BV262" s="159">
        <f t="shared" ref="BV262:BV325" si="60">IF(ISERROR(BS262/K262),0,BS262/K262)</f>
        <v>1.3480643666740837</v>
      </c>
      <c r="BW262" s="160">
        <f t="shared" ref="BW262:BW325" si="61">IF(ISERROR(BT262/L262),0,BT262/L262)</f>
        <v>1.0964551677011767</v>
      </c>
      <c r="BX262" s="161">
        <f t="shared" ref="BX262:BX325" si="62">IF(ISERROR(BU262/M262),0,BU262/M262)</f>
        <v>1.7330761755426485</v>
      </c>
      <c r="BY262" s="29">
        <f t="shared" ref="BY262:BY325" si="63">IF(N262-BS262&gt;0,N262-BS262,0)</f>
        <v>0</v>
      </c>
      <c r="BZ262" s="59">
        <f t="shared" ref="BZ262:BZ325" si="64">IF(O262-BT262&gt;0,O262-BT262,0)</f>
        <v>0</v>
      </c>
      <c r="CA262" s="60">
        <f t="shared" ref="CA262:CA325" si="65">IF(P262-BU262&gt;0,P262-BU262,0)</f>
        <v>0</v>
      </c>
      <c r="CB262" s="29">
        <f t="shared" si="57"/>
        <v>0</v>
      </c>
      <c r="CC262" s="59">
        <f t="shared" si="58"/>
        <v>0</v>
      </c>
      <c r="CD262" s="60">
        <f t="shared" si="59"/>
        <v>0</v>
      </c>
      <c r="CE262" s="29">
        <f t="shared" ref="CE262:CE325" si="66">ROUND(IF($BV262&gt;1,($BS262-$K262)*$R262,0),0)</f>
        <v>429402</v>
      </c>
      <c r="CF262" s="59">
        <f t="shared" ref="CF262:CF325" si="67">ROUND(IF($BW262&gt;1,($BT262-$L262)*$R262,0),0)</f>
        <v>121313</v>
      </c>
      <c r="CG262" s="60">
        <f t="shared" ref="CG262:CG325" si="68">ROUND(IF($BX262&gt;1,($BU262-$M262)*$R262,0),0)</f>
        <v>939621</v>
      </c>
      <c r="CJ262" s="121"/>
    </row>
    <row r="263" spans="1:91" x14ac:dyDescent="0.2">
      <c r="A263" s="146" t="s">
        <v>394</v>
      </c>
      <c r="B263" s="47" t="s">
        <v>777</v>
      </c>
      <c r="C263" s="4" t="s">
        <v>393</v>
      </c>
      <c r="D263" s="5" t="s">
        <v>726</v>
      </c>
      <c r="E263" s="4" t="s">
        <v>727</v>
      </c>
      <c r="F263" s="39" t="s">
        <v>792</v>
      </c>
      <c r="G263" s="36" t="s">
        <v>792</v>
      </c>
      <c r="H263" s="38" t="s">
        <v>792</v>
      </c>
      <c r="I263" s="31">
        <v>0</v>
      </c>
      <c r="J263" s="64">
        <v>0.4</v>
      </c>
      <c r="K263" s="123">
        <v>2290910</v>
      </c>
      <c r="L263" s="124">
        <v>2335538.1168831168</v>
      </c>
      <c r="M263" s="125">
        <v>2380166.0196309998</v>
      </c>
      <c r="N263" s="147">
        <v>2119091.75</v>
      </c>
      <c r="O263" s="133">
        <v>2160372.7581168832</v>
      </c>
      <c r="P263" s="148">
        <v>2201653.568158675</v>
      </c>
      <c r="Q263" s="149">
        <v>0.5</v>
      </c>
      <c r="R263" s="150">
        <v>0.5</v>
      </c>
      <c r="S263" s="151">
        <v>0.5</v>
      </c>
      <c r="T263" s="132">
        <v>-4539095.1898290003</v>
      </c>
      <c r="U263" s="124">
        <v>-4627519.1220983956</v>
      </c>
      <c r="V263" s="134">
        <v>-4715943.0543679995</v>
      </c>
      <c r="W263" s="152">
        <v>267495</v>
      </c>
      <c r="X263" s="153" t="s">
        <v>821</v>
      </c>
      <c r="Y263" s="154" t="s">
        <v>821</v>
      </c>
      <c r="Z263" s="147">
        <v>6878901</v>
      </c>
      <c r="AA263" s="124">
        <v>6855291</v>
      </c>
      <c r="AB263" s="125">
        <v>6990765</v>
      </c>
      <c r="AC263" s="147">
        <v>420384.60000000003</v>
      </c>
      <c r="AD263" s="124">
        <v>444156</v>
      </c>
      <c r="AE263" s="134">
        <v>473562.4</v>
      </c>
      <c r="AF263" s="147"/>
      <c r="AG263" s="124">
        <v>8455.2000000000007</v>
      </c>
      <c r="AH263" s="134">
        <v>18063.600000000002</v>
      </c>
      <c r="AI263" s="147">
        <v>0</v>
      </c>
      <c r="AJ263" s="124">
        <v>0</v>
      </c>
      <c r="AK263" s="148">
        <v>0</v>
      </c>
      <c r="AL263" s="147"/>
      <c r="AM263" s="124">
        <v>0</v>
      </c>
      <c r="AN263" s="155">
        <v>0</v>
      </c>
      <c r="AO263" s="147">
        <v>0</v>
      </c>
      <c r="AP263" s="124">
        <v>0</v>
      </c>
      <c r="AQ263" s="125">
        <v>0</v>
      </c>
      <c r="AR263" s="147">
        <v>0</v>
      </c>
      <c r="AS263" s="124">
        <v>4130.8</v>
      </c>
      <c r="AT263" s="134">
        <v>1794.8000000000002</v>
      </c>
      <c r="AU263" s="147"/>
      <c r="AV263" s="124">
        <v>0</v>
      </c>
      <c r="AW263" s="134">
        <v>0</v>
      </c>
      <c r="AX263" s="147"/>
      <c r="AY263" s="124">
        <v>1951.2</v>
      </c>
      <c r="AZ263" s="134">
        <v>4745.2</v>
      </c>
      <c r="BA263" s="147"/>
      <c r="BB263" s="124"/>
      <c r="BC263" s="148">
        <v>-28.400000000000002</v>
      </c>
      <c r="BD263" s="147"/>
      <c r="BE263" s="124">
        <v>146838</v>
      </c>
      <c r="BF263" s="155">
        <v>200487.6</v>
      </c>
      <c r="BG263" s="147"/>
      <c r="BH263" s="124"/>
      <c r="BI263" s="125">
        <v>-270.40000000000003</v>
      </c>
      <c r="BJ263" s="147">
        <v>0</v>
      </c>
      <c r="BK263" s="124">
        <v>0</v>
      </c>
      <c r="BL263" s="134">
        <v>0</v>
      </c>
      <c r="BM263" s="147"/>
      <c r="BN263" s="124">
        <v>0</v>
      </c>
      <c r="BO263" s="155">
        <v>0</v>
      </c>
      <c r="BP263" s="147"/>
      <c r="BQ263" s="124"/>
      <c r="BR263" s="125">
        <v>7099.6</v>
      </c>
      <c r="BS263" s="156">
        <f t="shared" ref="BS263:BS326" si="69">IF(I263=0,IF($X263="Yes",Z263+AC263+AI263-AO263+AR263+BJ263+(0.8*$W263*$J263)+T263,IF($Y263="Yes",Z263+AC263+AI263-AO263+AR263+BJ263+(0.8*$W263*$J263)+T263,Z263+AC263+AI263-AO263+AR263+BJ263+T263)),Z263+AC263+AI263-AO263+AR263+BJ263+(0.8*$W263*$J263)+T263)</f>
        <v>2760190.4101709994</v>
      </c>
      <c r="BT263" s="157">
        <f t="shared" ref="BT263:BT326" si="70">IF(I263=0,IF($X263="Yes",AA263+AD263+AG263+AJ263+AM263-AP263+AS263+AV263+AY263+BE263+BK263+BN263+(-0.2*$W263*$J263)+U263,IF($Y263="Yes",AA263+AD263+AG263+AJ263+AM263-AP263+AS263+AV263+AY263+BE263+BK263+BN263+(-0.2*$W263*$J263)+U263,AA263+AD263+AG263+AJ263+AM263-AP263+AS263+AV263+AY263+BE263+BK263+BN263+U263)),AA263+AD263+AG263+AJ263+AM263-AP263+AS263+AV263+AY263+BE263+BK263+BN263+(-0.2*$W263*$J263)+U263)</f>
        <v>2833303.0779016046</v>
      </c>
      <c r="BU263" s="158">
        <f t="shared" ref="BU263:BU326" si="71">IF(I263=0,IF($X263="Yes",AB263+AE263+AH263+AK263+AN263-AQ263+AT263+AW263+AZ263+BC263+BF263+BI263+BL263+BO263+BR263+(-0.2*$W263*$J263)+V263,IF($Y263="Yes",AB263+AE263+AH263+AK263+AN263-AQ263+AT263+AW263+AZ263+BC263+BF263+BI263+BL263+BO263+BR263+(-0.2*$W263*$J263)+V263,AB263+AE263+AH263+AK263+AN263-AQ263+AT263+AW263+AZ263+BC263+BF263+BI263+BL263+BO263+BR263+V263)),AB263+AE263+AH263+AK263+AN263-AQ263+AT263+AW263+AZ263+BC263+BF263+BI263+BL263+BO263+BR263+(-0.2*$W263*$J263)+V263)</f>
        <v>2980276.345631999</v>
      </c>
      <c r="BV263" s="159">
        <f t="shared" si="60"/>
        <v>1.2048445421998242</v>
      </c>
      <c r="BW263" s="160">
        <f t="shared" si="61"/>
        <v>1.2131264557063954</v>
      </c>
      <c r="BX263" s="161">
        <f t="shared" si="62"/>
        <v>1.2521296082086051</v>
      </c>
      <c r="BY263" s="29">
        <f t="shared" si="63"/>
        <v>0</v>
      </c>
      <c r="BZ263" s="59">
        <f t="shared" si="64"/>
        <v>0</v>
      </c>
      <c r="CA263" s="60">
        <f t="shared" si="65"/>
        <v>0</v>
      </c>
      <c r="CB263" s="29">
        <f t="shared" ref="CB263:CB326" si="72">ROUND(BY263,0)</f>
        <v>0</v>
      </c>
      <c r="CC263" s="59">
        <f t="shared" ref="CC263:CC326" si="73">ROUND(BZ263,0)</f>
        <v>0</v>
      </c>
      <c r="CD263" s="60">
        <f t="shared" ref="CD263:CD326" si="74">ROUND(CA263,0)</f>
        <v>0</v>
      </c>
      <c r="CE263" s="29">
        <f t="shared" si="66"/>
        <v>234640</v>
      </c>
      <c r="CF263" s="59">
        <f t="shared" si="67"/>
        <v>248882</v>
      </c>
      <c r="CG263" s="60">
        <f t="shared" si="68"/>
        <v>300055</v>
      </c>
      <c r="CJ263" s="121"/>
    </row>
    <row r="264" spans="1:91" x14ac:dyDescent="0.2">
      <c r="A264" s="146" t="s">
        <v>396</v>
      </c>
      <c r="B264" s="47" t="s">
        <v>777</v>
      </c>
      <c r="C264" s="4" t="s">
        <v>395</v>
      </c>
      <c r="D264" s="5" t="s">
        <v>722</v>
      </c>
      <c r="E264" s="4" t="s">
        <v>653</v>
      </c>
      <c r="F264" s="5"/>
      <c r="G264" s="8" t="s">
        <v>802</v>
      </c>
      <c r="H264" s="38" t="s">
        <v>831</v>
      </c>
      <c r="I264" s="31">
        <v>0</v>
      </c>
      <c r="J264" s="64">
        <v>0.4</v>
      </c>
      <c r="K264" s="123">
        <v>2247242</v>
      </c>
      <c r="L264" s="124">
        <v>2291019.4415584411</v>
      </c>
      <c r="M264" s="125">
        <v>2334796.4354190002</v>
      </c>
      <c r="N264" s="147">
        <v>2078698.85</v>
      </c>
      <c r="O264" s="133">
        <v>2119192.9834415582</v>
      </c>
      <c r="P264" s="148">
        <v>2159686.7027625754</v>
      </c>
      <c r="Q264" s="149">
        <v>0.5</v>
      </c>
      <c r="R264" s="150">
        <v>0.5</v>
      </c>
      <c r="S264" s="151">
        <v>0.5</v>
      </c>
      <c r="T264" s="132">
        <v>-15629195.126288999</v>
      </c>
      <c r="U264" s="124">
        <v>-15933659.966411509</v>
      </c>
      <c r="V264" s="134">
        <v>-16238124.806534</v>
      </c>
      <c r="W264" s="152">
        <v>2769460</v>
      </c>
      <c r="X264" s="153" t="s">
        <v>821</v>
      </c>
      <c r="Y264" s="154" t="s">
        <v>821</v>
      </c>
      <c r="Z264" s="147">
        <v>17637286</v>
      </c>
      <c r="AA264" s="124">
        <v>17793237</v>
      </c>
      <c r="AB264" s="125">
        <v>18826944</v>
      </c>
      <c r="AC264" s="147">
        <v>160558.56599999999</v>
      </c>
      <c r="AD264" s="124">
        <v>175392</v>
      </c>
      <c r="AE264" s="134">
        <v>189579.80000000002</v>
      </c>
      <c r="AF264" s="147"/>
      <c r="AG264" s="124">
        <v>0</v>
      </c>
      <c r="AH264" s="134">
        <v>14490.800000000001</v>
      </c>
      <c r="AI264" s="147">
        <v>0</v>
      </c>
      <c r="AJ264" s="124">
        <v>0</v>
      </c>
      <c r="AK264" s="148">
        <v>0</v>
      </c>
      <c r="AL264" s="147"/>
      <c r="AM264" s="124">
        <v>0</v>
      </c>
      <c r="AN264" s="155">
        <v>0</v>
      </c>
      <c r="AO264" s="147">
        <v>0</v>
      </c>
      <c r="AP264" s="124">
        <v>0</v>
      </c>
      <c r="AQ264" s="125">
        <v>0</v>
      </c>
      <c r="AR264" s="147">
        <v>0</v>
      </c>
      <c r="AS264" s="124">
        <v>18029.2</v>
      </c>
      <c r="AT264" s="134">
        <v>60734</v>
      </c>
      <c r="AU264" s="147"/>
      <c r="AV264" s="124">
        <v>0</v>
      </c>
      <c r="AW264" s="134">
        <v>0</v>
      </c>
      <c r="AX264" s="147"/>
      <c r="AY264" s="124">
        <v>908.40000000000009</v>
      </c>
      <c r="AZ264" s="134">
        <v>7388.4000000000005</v>
      </c>
      <c r="BA264" s="147"/>
      <c r="BB264" s="124"/>
      <c r="BC264" s="148">
        <v>0</v>
      </c>
      <c r="BD264" s="147"/>
      <c r="BE264" s="124">
        <v>70152.400000000009</v>
      </c>
      <c r="BF264" s="155">
        <v>122506.40000000001</v>
      </c>
      <c r="BG264" s="147"/>
      <c r="BH264" s="124"/>
      <c r="BI264" s="125">
        <v>14241.6</v>
      </c>
      <c r="BJ264" s="147">
        <v>0</v>
      </c>
      <c r="BK264" s="124">
        <v>0</v>
      </c>
      <c r="BL264" s="134">
        <v>0</v>
      </c>
      <c r="BM264" s="147"/>
      <c r="BN264" s="124">
        <v>0</v>
      </c>
      <c r="BO264" s="155">
        <v>0</v>
      </c>
      <c r="BP264" s="147"/>
      <c r="BQ264" s="124"/>
      <c r="BR264" s="125">
        <v>2927.6000000000004</v>
      </c>
      <c r="BS264" s="156">
        <f t="shared" si="69"/>
        <v>2168649.4397110008</v>
      </c>
      <c r="BT264" s="157">
        <f t="shared" si="70"/>
        <v>2124059.0335884877</v>
      </c>
      <c r="BU264" s="158">
        <f t="shared" si="71"/>
        <v>3000687.7934660017</v>
      </c>
      <c r="BV264" s="159">
        <f t="shared" si="60"/>
        <v>0.96502710420640092</v>
      </c>
      <c r="BW264" s="160">
        <f t="shared" si="61"/>
        <v>0.92712396719934398</v>
      </c>
      <c r="BX264" s="161">
        <f t="shared" si="62"/>
        <v>1.28520317572247</v>
      </c>
      <c r="BY264" s="29">
        <f t="shared" si="63"/>
        <v>0</v>
      </c>
      <c r="BZ264" s="59">
        <f t="shared" si="64"/>
        <v>0</v>
      </c>
      <c r="CA264" s="60">
        <f t="shared" si="65"/>
        <v>0</v>
      </c>
      <c r="CB264" s="29">
        <f t="shared" si="72"/>
        <v>0</v>
      </c>
      <c r="CC264" s="59">
        <f t="shared" si="73"/>
        <v>0</v>
      </c>
      <c r="CD264" s="60">
        <f t="shared" si="74"/>
        <v>0</v>
      </c>
      <c r="CE264" s="29">
        <f t="shared" si="66"/>
        <v>0</v>
      </c>
      <c r="CF264" s="59">
        <f t="shared" si="67"/>
        <v>0</v>
      </c>
      <c r="CG264" s="60">
        <f t="shared" si="68"/>
        <v>332946</v>
      </c>
      <c r="CJ264" s="121"/>
    </row>
    <row r="265" spans="1:91" x14ac:dyDescent="0.2">
      <c r="A265" s="146" t="s">
        <v>398</v>
      </c>
      <c r="B265" s="47" t="s">
        <v>779</v>
      </c>
      <c r="C265" s="4" t="s">
        <v>397</v>
      </c>
      <c r="D265" s="5" t="s">
        <v>653</v>
      </c>
      <c r="E265" s="4" t="s">
        <v>713</v>
      </c>
      <c r="F265" s="5"/>
      <c r="G265" s="8" t="s">
        <v>802</v>
      </c>
      <c r="H265" s="38" t="s">
        <v>829</v>
      </c>
      <c r="I265" s="31">
        <v>0</v>
      </c>
      <c r="J265" s="64">
        <v>0.49</v>
      </c>
      <c r="K265" s="123">
        <v>41858322</v>
      </c>
      <c r="L265" s="124">
        <v>42673743.857142858</v>
      </c>
      <c r="M265" s="125">
        <v>43489165.288799003</v>
      </c>
      <c r="N265" s="147">
        <v>38718947.850000001</v>
      </c>
      <c r="O265" s="133">
        <v>39473213.067857146</v>
      </c>
      <c r="P265" s="148">
        <v>40227477.892139077</v>
      </c>
      <c r="Q265" s="149">
        <v>3.7547397977504393E-2</v>
      </c>
      <c r="R265" s="150">
        <v>3.7547397977504393E-2</v>
      </c>
      <c r="S265" s="151">
        <v>3.7547397977504393E-2</v>
      </c>
      <c r="T265" s="132">
        <v>-1632985.4285830052</v>
      </c>
      <c r="U265" s="124">
        <v>-1664796.8330359207</v>
      </c>
      <c r="V265" s="134">
        <v>-1696608.237489</v>
      </c>
      <c r="W265" s="152">
        <v>2929317</v>
      </c>
      <c r="X265" s="153" t="s">
        <v>821</v>
      </c>
      <c r="Y265" s="154" t="s">
        <v>821</v>
      </c>
      <c r="Z265" s="147">
        <v>41177858</v>
      </c>
      <c r="AA265" s="124">
        <v>44243570</v>
      </c>
      <c r="AB265" s="125">
        <v>43280267</v>
      </c>
      <c r="AC265" s="147">
        <v>1584511.53</v>
      </c>
      <c r="AD265" s="124">
        <v>1671908.665</v>
      </c>
      <c r="AE265" s="134">
        <v>1781697.085</v>
      </c>
      <c r="AF265" s="147"/>
      <c r="AG265" s="124">
        <v>24796.204999999998</v>
      </c>
      <c r="AH265" s="134">
        <v>55114.22</v>
      </c>
      <c r="AI265" s="147">
        <v>0</v>
      </c>
      <c r="AJ265" s="124">
        <v>2844.45</v>
      </c>
      <c r="AK265" s="148">
        <v>1760.08</v>
      </c>
      <c r="AL265" s="147"/>
      <c r="AM265" s="124">
        <v>0</v>
      </c>
      <c r="AN265" s="155">
        <v>-327.81</v>
      </c>
      <c r="AO265" s="147">
        <v>0</v>
      </c>
      <c r="AP265" s="124">
        <v>0</v>
      </c>
      <c r="AQ265" s="125">
        <v>0</v>
      </c>
      <c r="AR265" s="147">
        <v>0</v>
      </c>
      <c r="AS265" s="124">
        <v>17648.82</v>
      </c>
      <c r="AT265" s="134">
        <v>51479.4</v>
      </c>
      <c r="AU265" s="147"/>
      <c r="AV265" s="124">
        <v>0</v>
      </c>
      <c r="AW265" s="134">
        <v>945.69999999999993</v>
      </c>
      <c r="AX265" s="147"/>
      <c r="AY265" s="124">
        <v>4195.38</v>
      </c>
      <c r="AZ265" s="134">
        <v>32983.370000000003</v>
      </c>
      <c r="BA265" s="147"/>
      <c r="BB265" s="124"/>
      <c r="BC265" s="148">
        <v>5963.79</v>
      </c>
      <c r="BD265" s="147"/>
      <c r="BE265" s="124">
        <v>552046.25</v>
      </c>
      <c r="BF265" s="155">
        <v>795477.27</v>
      </c>
      <c r="BG265" s="147"/>
      <c r="BH265" s="124"/>
      <c r="BI265" s="125">
        <v>27178.34</v>
      </c>
      <c r="BJ265" s="147">
        <v>0</v>
      </c>
      <c r="BK265" s="124">
        <v>0</v>
      </c>
      <c r="BL265" s="134">
        <v>0</v>
      </c>
      <c r="BM265" s="147"/>
      <c r="BN265" s="124">
        <v>0</v>
      </c>
      <c r="BO265" s="155">
        <v>0</v>
      </c>
      <c r="BP265" s="147"/>
      <c r="BQ265" s="124"/>
      <c r="BR265" s="125">
        <v>4227.72</v>
      </c>
      <c r="BS265" s="156">
        <f t="shared" si="69"/>
        <v>41129384.101416998</v>
      </c>
      <c r="BT265" s="157">
        <f t="shared" si="70"/>
        <v>44852212.93696408</v>
      </c>
      <c r="BU265" s="158">
        <f t="shared" si="71"/>
        <v>44340157.927510999</v>
      </c>
      <c r="BV265" s="159">
        <f t="shared" si="60"/>
        <v>0.98258559197420758</v>
      </c>
      <c r="BW265" s="160">
        <f t="shared" si="61"/>
        <v>1.0510494014097753</v>
      </c>
      <c r="BX265" s="161">
        <f t="shared" si="62"/>
        <v>1.0195679230231438</v>
      </c>
      <c r="BY265" s="29">
        <f t="shared" si="63"/>
        <v>0</v>
      </c>
      <c r="BZ265" s="59">
        <f t="shared" si="64"/>
        <v>0</v>
      </c>
      <c r="CA265" s="60">
        <f t="shared" si="65"/>
        <v>0</v>
      </c>
      <c r="CB265" s="29">
        <f t="shared" si="72"/>
        <v>0</v>
      </c>
      <c r="CC265" s="59">
        <f t="shared" si="73"/>
        <v>0</v>
      </c>
      <c r="CD265" s="60">
        <f t="shared" si="74"/>
        <v>0</v>
      </c>
      <c r="CE265" s="29">
        <f t="shared" si="66"/>
        <v>0</v>
      </c>
      <c r="CF265" s="59">
        <f t="shared" si="67"/>
        <v>81796</v>
      </c>
      <c r="CG265" s="60">
        <f t="shared" si="68"/>
        <v>31953</v>
      </c>
      <c r="CJ265" s="121"/>
    </row>
    <row r="266" spans="1:91" x14ac:dyDescent="0.2">
      <c r="A266" s="146" t="s">
        <v>400</v>
      </c>
      <c r="B266" s="47" t="s">
        <v>780</v>
      </c>
      <c r="C266" s="4" t="s">
        <v>399</v>
      </c>
      <c r="D266" s="5" t="s">
        <v>653</v>
      </c>
      <c r="E266" s="4" t="s">
        <v>742</v>
      </c>
      <c r="F266" s="5"/>
      <c r="G266" s="8" t="s">
        <v>802</v>
      </c>
      <c r="H266" s="40"/>
      <c r="I266" s="31">
        <v>0</v>
      </c>
      <c r="J266" s="64">
        <v>0.49</v>
      </c>
      <c r="K266" s="123">
        <v>34655184</v>
      </c>
      <c r="L266" s="124">
        <v>35330284.987012982</v>
      </c>
      <c r="M266" s="125">
        <v>36005386.090824999</v>
      </c>
      <c r="N266" s="147">
        <v>32056045.200000003</v>
      </c>
      <c r="O266" s="133">
        <v>32680513.612987012</v>
      </c>
      <c r="P266" s="148">
        <v>33304982.134013124</v>
      </c>
      <c r="Q266" s="149">
        <v>6.4822096250664041E-2</v>
      </c>
      <c r="R266" s="150">
        <v>6.4822096250664041E-2</v>
      </c>
      <c r="S266" s="151">
        <v>6.4822096250664041E-2</v>
      </c>
      <c r="T266" s="132">
        <v>-2402132.9672420039</v>
      </c>
      <c r="U266" s="124">
        <v>-2448927.7653051596</v>
      </c>
      <c r="V266" s="134">
        <v>-2495722.5633680001</v>
      </c>
      <c r="W266" s="152">
        <v>1835303</v>
      </c>
      <c r="X266" s="153" t="s">
        <v>821</v>
      </c>
      <c r="Y266" s="154" t="s">
        <v>821</v>
      </c>
      <c r="Z266" s="147">
        <v>37590204</v>
      </c>
      <c r="AA266" s="124">
        <v>37049953</v>
      </c>
      <c r="AB266" s="125">
        <v>38454669</v>
      </c>
      <c r="AC266" s="147">
        <v>630481.81420000002</v>
      </c>
      <c r="AD266" s="124">
        <v>698460.45499999996</v>
      </c>
      <c r="AE266" s="134">
        <v>745218.46</v>
      </c>
      <c r="AF266" s="147"/>
      <c r="AG266" s="124">
        <v>15415.645</v>
      </c>
      <c r="AH266" s="134">
        <v>16305.975</v>
      </c>
      <c r="AI266" s="147">
        <v>25252.684099999999</v>
      </c>
      <c r="AJ266" s="124">
        <v>45543.54</v>
      </c>
      <c r="AK266" s="148">
        <v>50262.239999999998</v>
      </c>
      <c r="AL266" s="147"/>
      <c r="AM266" s="124">
        <v>849.17</v>
      </c>
      <c r="AN266" s="155">
        <v>471.38</v>
      </c>
      <c r="AO266" s="147">
        <v>34262.269999999997</v>
      </c>
      <c r="AP266" s="124">
        <v>35308.909999999996</v>
      </c>
      <c r="AQ266" s="125">
        <v>42299.25</v>
      </c>
      <c r="AR266" s="147">
        <v>0</v>
      </c>
      <c r="AS266" s="124">
        <v>0</v>
      </c>
      <c r="AT266" s="134">
        <v>19012</v>
      </c>
      <c r="AU266" s="147"/>
      <c r="AV266" s="124">
        <v>0</v>
      </c>
      <c r="AW266" s="134">
        <v>0</v>
      </c>
      <c r="AX266" s="147"/>
      <c r="AY266" s="124">
        <v>5821.2</v>
      </c>
      <c r="AZ266" s="134">
        <v>18901.259999999998</v>
      </c>
      <c r="BA266" s="147"/>
      <c r="BB266" s="124"/>
      <c r="BC266" s="148">
        <v>25.97</v>
      </c>
      <c r="BD266" s="147"/>
      <c r="BE266" s="124">
        <v>280630.83999999997</v>
      </c>
      <c r="BF266" s="155">
        <v>416721.97</v>
      </c>
      <c r="BG266" s="147"/>
      <c r="BH266" s="124"/>
      <c r="BI266" s="125">
        <v>7881.16</v>
      </c>
      <c r="BJ266" s="147">
        <v>0</v>
      </c>
      <c r="BK266" s="124">
        <v>0</v>
      </c>
      <c r="BL266" s="134">
        <v>0</v>
      </c>
      <c r="BM266" s="147"/>
      <c r="BN266" s="124">
        <v>158417.49</v>
      </c>
      <c r="BO266" s="155">
        <v>0</v>
      </c>
      <c r="BP266" s="147"/>
      <c r="BQ266" s="124"/>
      <c r="BR266" s="125">
        <v>5153.82</v>
      </c>
      <c r="BS266" s="156">
        <f t="shared" si="69"/>
        <v>35809543.261057995</v>
      </c>
      <c r="BT266" s="157">
        <f t="shared" si="70"/>
        <v>35770854.664694853</v>
      </c>
      <c r="BU266" s="158">
        <f t="shared" si="71"/>
        <v>37196601.421631999</v>
      </c>
      <c r="BV266" s="159">
        <f t="shared" si="60"/>
        <v>1.0333098580881288</v>
      </c>
      <c r="BW266" s="160">
        <f t="shared" si="61"/>
        <v>1.0124700289806272</v>
      </c>
      <c r="BX266" s="161">
        <f t="shared" si="62"/>
        <v>1.0330843648725807</v>
      </c>
      <c r="BY266" s="29">
        <f t="shared" si="63"/>
        <v>0</v>
      </c>
      <c r="BZ266" s="59">
        <f t="shared" si="64"/>
        <v>0</v>
      </c>
      <c r="CA266" s="60">
        <f t="shared" si="65"/>
        <v>0</v>
      </c>
      <c r="CB266" s="29">
        <f t="shared" si="72"/>
        <v>0</v>
      </c>
      <c r="CC266" s="59">
        <f t="shared" si="73"/>
        <v>0</v>
      </c>
      <c r="CD266" s="60">
        <f t="shared" si="74"/>
        <v>0</v>
      </c>
      <c r="CE266" s="29">
        <f t="shared" si="66"/>
        <v>74828</v>
      </c>
      <c r="CF266" s="59">
        <f t="shared" si="67"/>
        <v>28559</v>
      </c>
      <c r="CG266" s="60">
        <f t="shared" si="68"/>
        <v>77217</v>
      </c>
      <c r="CJ266" s="121"/>
    </row>
    <row r="267" spans="1:91" x14ac:dyDescent="0.2">
      <c r="A267" s="146" t="s">
        <v>402</v>
      </c>
      <c r="B267" s="47" t="s">
        <v>780</v>
      </c>
      <c r="C267" s="4" t="s">
        <v>401</v>
      </c>
      <c r="D267" s="5" t="s">
        <v>653</v>
      </c>
      <c r="E267" s="4" t="s">
        <v>727</v>
      </c>
      <c r="F267" s="39" t="s">
        <v>792</v>
      </c>
      <c r="G267" s="36" t="s">
        <v>792</v>
      </c>
      <c r="H267" s="38" t="s">
        <v>792</v>
      </c>
      <c r="I267" s="31">
        <v>0</v>
      </c>
      <c r="J267" s="64">
        <v>0.49</v>
      </c>
      <c r="K267" s="123">
        <v>63656161</v>
      </c>
      <c r="L267" s="124">
        <v>64896216.084415585</v>
      </c>
      <c r="M267" s="125">
        <v>66136271.676749997</v>
      </c>
      <c r="N267" s="147">
        <v>58881948.925000004</v>
      </c>
      <c r="O267" s="133">
        <v>60028999.878084421</v>
      </c>
      <c r="P267" s="148">
        <v>61176051.300993748</v>
      </c>
      <c r="Q267" s="149">
        <v>0</v>
      </c>
      <c r="R267" s="150">
        <v>0</v>
      </c>
      <c r="S267" s="151">
        <v>0</v>
      </c>
      <c r="T267" s="132">
        <v>24449902.207854997</v>
      </c>
      <c r="U267" s="124">
        <v>24926199.004111912</v>
      </c>
      <c r="V267" s="134">
        <v>25402495.800368</v>
      </c>
      <c r="W267" s="152">
        <v>6000000</v>
      </c>
      <c r="X267" s="153" t="s">
        <v>821</v>
      </c>
      <c r="Y267" s="154" t="s">
        <v>821</v>
      </c>
      <c r="Z267" s="147">
        <v>36688588</v>
      </c>
      <c r="AA267" s="124">
        <v>37277981</v>
      </c>
      <c r="AB267" s="125">
        <v>43982030</v>
      </c>
      <c r="AC267" s="147">
        <v>1381318.33</v>
      </c>
      <c r="AD267" s="124">
        <v>1491001.4</v>
      </c>
      <c r="AE267" s="134">
        <v>1558547.165</v>
      </c>
      <c r="AF267" s="147"/>
      <c r="AG267" s="124">
        <v>34795.144999999997</v>
      </c>
      <c r="AH267" s="134">
        <v>22437.345000000001</v>
      </c>
      <c r="AI267" s="147">
        <v>0</v>
      </c>
      <c r="AJ267" s="124">
        <v>0</v>
      </c>
      <c r="AK267" s="148">
        <v>0</v>
      </c>
      <c r="AL267" s="147"/>
      <c r="AM267" s="124">
        <v>0</v>
      </c>
      <c r="AN267" s="155">
        <v>0</v>
      </c>
      <c r="AO267" s="147">
        <v>0</v>
      </c>
      <c r="AP267" s="124">
        <v>0</v>
      </c>
      <c r="AQ267" s="125">
        <v>0</v>
      </c>
      <c r="AR267" s="147">
        <v>0</v>
      </c>
      <c r="AS267" s="124">
        <v>0</v>
      </c>
      <c r="AT267" s="134">
        <v>59138.59</v>
      </c>
      <c r="AU267" s="147"/>
      <c r="AV267" s="124">
        <v>0</v>
      </c>
      <c r="AW267" s="134">
        <v>0</v>
      </c>
      <c r="AX267" s="147"/>
      <c r="AY267" s="124">
        <v>8971.9</v>
      </c>
      <c r="AZ267" s="134">
        <v>17604.72</v>
      </c>
      <c r="BA267" s="147"/>
      <c r="BB267" s="124"/>
      <c r="BC267" s="148">
        <v>183.75</v>
      </c>
      <c r="BD267" s="147"/>
      <c r="BE267" s="124">
        <v>374810.8</v>
      </c>
      <c r="BF267" s="155">
        <v>582825.11</v>
      </c>
      <c r="BG267" s="147"/>
      <c r="BH267" s="124"/>
      <c r="BI267" s="125">
        <v>34896.82</v>
      </c>
      <c r="BJ267" s="147">
        <v>0</v>
      </c>
      <c r="BK267" s="124">
        <v>0</v>
      </c>
      <c r="BL267" s="134">
        <v>0</v>
      </c>
      <c r="BM267" s="147"/>
      <c r="BN267" s="124">
        <v>0</v>
      </c>
      <c r="BO267" s="155">
        <v>0</v>
      </c>
      <c r="BP267" s="147"/>
      <c r="BQ267" s="124"/>
      <c r="BR267" s="125">
        <v>0</v>
      </c>
      <c r="BS267" s="156">
        <f t="shared" si="69"/>
        <v>62519808.537854999</v>
      </c>
      <c r="BT267" s="157">
        <f t="shared" si="70"/>
        <v>64113759.249111906</v>
      </c>
      <c r="BU267" s="158">
        <f t="shared" si="71"/>
        <v>71660159.300367996</v>
      </c>
      <c r="BV267" s="159">
        <f t="shared" si="60"/>
        <v>0.98214858633801372</v>
      </c>
      <c r="BW267" s="160">
        <f t="shared" si="61"/>
        <v>0.98794295133808918</v>
      </c>
      <c r="BX267" s="161">
        <f t="shared" si="62"/>
        <v>1.0835228155983263</v>
      </c>
      <c r="BY267" s="29">
        <f t="shared" si="63"/>
        <v>0</v>
      </c>
      <c r="BZ267" s="59">
        <f t="shared" si="64"/>
        <v>0</v>
      </c>
      <c r="CA267" s="60">
        <f t="shared" si="65"/>
        <v>0</v>
      </c>
      <c r="CB267" s="29">
        <f t="shared" si="72"/>
        <v>0</v>
      </c>
      <c r="CC267" s="59">
        <f t="shared" si="73"/>
        <v>0</v>
      </c>
      <c r="CD267" s="60">
        <f t="shared" si="74"/>
        <v>0</v>
      </c>
      <c r="CE267" s="29">
        <f t="shared" si="66"/>
        <v>0</v>
      </c>
      <c r="CF267" s="59">
        <f t="shared" si="67"/>
        <v>0</v>
      </c>
      <c r="CG267" s="60">
        <f t="shared" si="68"/>
        <v>0</v>
      </c>
      <c r="CJ267" s="121"/>
    </row>
    <row r="268" spans="1:91" x14ac:dyDescent="0.2">
      <c r="A268" s="146" t="s">
        <v>404</v>
      </c>
      <c r="B268" s="47" t="s">
        <v>777</v>
      </c>
      <c r="C268" s="4" t="s">
        <v>403</v>
      </c>
      <c r="D268" s="5" t="s">
        <v>745</v>
      </c>
      <c r="E268" s="4" t="s">
        <v>653</v>
      </c>
      <c r="F268" s="39" t="s">
        <v>786</v>
      </c>
      <c r="G268" s="36" t="s">
        <v>786</v>
      </c>
      <c r="H268" s="38" t="s">
        <v>786</v>
      </c>
      <c r="I268" s="31">
        <v>0</v>
      </c>
      <c r="J268" s="64">
        <v>0.4</v>
      </c>
      <c r="K268" s="123">
        <v>2158112</v>
      </c>
      <c r="L268" s="124">
        <v>2200153.1428571427</v>
      </c>
      <c r="M268" s="125">
        <v>2242193.97395</v>
      </c>
      <c r="N268" s="147">
        <v>1996253.6</v>
      </c>
      <c r="O268" s="133">
        <v>2035141.6571428571</v>
      </c>
      <c r="P268" s="148">
        <v>2074029.4259037501</v>
      </c>
      <c r="Q268" s="149">
        <v>0.5</v>
      </c>
      <c r="R268" s="150">
        <v>0.5</v>
      </c>
      <c r="S268" s="151">
        <v>0.5</v>
      </c>
      <c r="T268" s="132">
        <v>-17895918.968557999</v>
      </c>
      <c r="U268" s="124">
        <v>-18244540.766646791</v>
      </c>
      <c r="V268" s="134">
        <v>-18593162.564734999</v>
      </c>
      <c r="W268" s="152">
        <v>2053998</v>
      </c>
      <c r="X268" s="153" t="s">
        <v>821</v>
      </c>
      <c r="Y268" s="154" t="s">
        <v>821</v>
      </c>
      <c r="Z268" s="147">
        <v>19451753</v>
      </c>
      <c r="AA268" s="124">
        <v>20646243</v>
      </c>
      <c r="AB268" s="125">
        <v>20766652</v>
      </c>
      <c r="AC268" s="147">
        <v>628198.40000000002</v>
      </c>
      <c r="AD268" s="124">
        <v>662471.4</v>
      </c>
      <c r="AE268" s="134">
        <v>698500.04200000002</v>
      </c>
      <c r="AF268" s="147"/>
      <c r="AG268" s="124">
        <v>12690.800000000001</v>
      </c>
      <c r="AH268" s="134">
        <v>0</v>
      </c>
      <c r="AI268" s="147">
        <v>0</v>
      </c>
      <c r="AJ268" s="124">
        <v>0</v>
      </c>
      <c r="AK268" s="148">
        <v>0</v>
      </c>
      <c r="AL268" s="147"/>
      <c r="AM268" s="124">
        <v>0</v>
      </c>
      <c r="AN268" s="155">
        <v>0</v>
      </c>
      <c r="AO268" s="147">
        <v>0</v>
      </c>
      <c r="AP268" s="124">
        <v>0</v>
      </c>
      <c r="AQ268" s="125">
        <v>0</v>
      </c>
      <c r="AR268" s="147">
        <v>0</v>
      </c>
      <c r="AS268" s="124">
        <v>739.6</v>
      </c>
      <c r="AT268" s="134">
        <v>0</v>
      </c>
      <c r="AU268" s="147"/>
      <c r="AV268" s="124">
        <v>0</v>
      </c>
      <c r="AW268" s="134">
        <v>0</v>
      </c>
      <c r="AX268" s="147"/>
      <c r="AY268" s="124">
        <v>0</v>
      </c>
      <c r="AZ268" s="134">
        <v>19985.600000000002</v>
      </c>
      <c r="BA268" s="147"/>
      <c r="BB268" s="124"/>
      <c r="BC268" s="148">
        <v>278.40000000000003</v>
      </c>
      <c r="BD268" s="147"/>
      <c r="BE268" s="124">
        <v>86150.400000000009</v>
      </c>
      <c r="BF268" s="155">
        <v>196650.80000000002</v>
      </c>
      <c r="BG268" s="147"/>
      <c r="BH268" s="124"/>
      <c r="BI268" s="125">
        <v>41574</v>
      </c>
      <c r="BJ268" s="147">
        <v>0</v>
      </c>
      <c r="BK268" s="124">
        <v>0</v>
      </c>
      <c r="BL268" s="134">
        <v>0</v>
      </c>
      <c r="BM268" s="147"/>
      <c r="BN268" s="124">
        <v>0</v>
      </c>
      <c r="BO268" s="155">
        <v>0</v>
      </c>
      <c r="BP268" s="147"/>
      <c r="BQ268" s="124"/>
      <c r="BR268" s="125">
        <v>2148</v>
      </c>
      <c r="BS268" s="156">
        <f t="shared" si="69"/>
        <v>2184032.431442</v>
      </c>
      <c r="BT268" s="157">
        <f t="shared" si="70"/>
        <v>3163754.433353208</v>
      </c>
      <c r="BU268" s="158">
        <f t="shared" si="71"/>
        <v>3132626.2772650011</v>
      </c>
      <c r="BV268" s="159">
        <f t="shared" si="60"/>
        <v>1.0120106979813837</v>
      </c>
      <c r="BW268" s="160">
        <f t="shared" si="61"/>
        <v>1.4379700993198692</v>
      </c>
      <c r="BX268" s="161">
        <f t="shared" si="62"/>
        <v>1.3971254555404746</v>
      </c>
      <c r="BY268" s="29">
        <f t="shared" si="63"/>
        <v>0</v>
      </c>
      <c r="BZ268" s="59">
        <f t="shared" si="64"/>
        <v>0</v>
      </c>
      <c r="CA268" s="60">
        <f t="shared" si="65"/>
        <v>0</v>
      </c>
      <c r="CB268" s="29">
        <f t="shared" si="72"/>
        <v>0</v>
      </c>
      <c r="CC268" s="59">
        <f t="shared" si="73"/>
        <v>0</v>
      </c>
      <c r="CD268" s="60">
        <f t="shared" si="74"/>
        <v>0</v>
      </c>
      <c r="CE268" s="29">
        <f t="shared" si="66"/>
        <v>12960</v>
      </c>
      <c r="CF268" s="59">
        <f t="shared" si="67"/>
        <v>481801</v>
      </c>
      <c r="CG268" s="60">
        <f t="shared" si="68"/>
        <v>445216</v>
      </c>
      <c r="CJ268" s="121"/>
    </row>
    <row r="269" spans="1:91" x14ac:dyDescent="0.2">
      <c r="A269" s="146" t="s">
        <v>406</v>
      </c>
      <c r="B269" s="47" t="s">
        <v>777</v>
      </c>
      <c r="C269" s="4" t="s">
        <v>405</v>
      </c>
      <c r="D269" s="5" t="s">
        <v>728</v>
      </c>
      <c r="E269" s="4" t="s">
        <v>653</v>
      </c>
      <c r="F269" s="39" t="s">
        <v>788</v>
      </c>
      <c r="G269" s="36" t="s">
        <v>788</v>
      </c>
      <c r="H269" s="38" t="s">
        <v>788</v>
      </c>
      <c r="I269" s="31">
        <v>0</v>
      </c>
      <c r="J269" s="64">
        <v>0.4</v>
      </c>
      <c r="K269" s="123">
        <v>2157896</v>
      </c>
      <c r="L269" s="124">
        <v>2199932.9350649347</v>
      </c>
      <c r="M269" s="125">
        <v>2241969.7559250002</v>
      </c>
      <c r="N269" s="147">
        <v>1996053.8</v>
      </c>
      <c r="O269" s="133">
        <v>2034937.9649350645</v>
      </c>
      <c r="P269" s="148">
        <v>2073822.0242306252</v>
      </c>
      <c r="Q269" s="149">
        <v>0.5</v>
      </c>
      <c r="R269" s="150">
        <v>0.5</v>
      </c>
      <c r="S269" s="151">
        <v>0.5</v>
      </c>
      <c r="T269" s="132">
        <v>-7351513.8006199999</v>
      </c>
      <c r="U269" s="124">
        <v>-7494725.1084242854</v>
      </c>
      <c r="V269" s="134">
        <v>-7637936.4162290003</v>
      </c>
      <c r="W269" s="152">
        <v>475332</v>
      </c>
      <c r="X269" s="153" t="s">
        <v>821</v>
      </c>
      <c r="Y269" s="154" t="s">
        <v>821</v>
      </c>
      <c r="Z269" s="147">
        <v>9250134</v>
      </c>
      <c r="AA269" s="124">
        <v>9262280</v>
      </c>
      <c r="AB269" s="125">
        <v>10584658</v>
      </c>
      <c r="AC269" s="147">
        <v>492911.94000000006</v>
      </c>
      <c r="AD269" s="124">
        <v>496902.60000000003</v>
      </c>
      <c r="AE269" s="134">
        <v>535922.6</v>
      </c>
      <c r="AF269" s="147"/>
      <c r="AG269" s="124">
        <v>3179.4</v>
      </c>
      <c r="AH269" s="134">
        <v>0</v>
      </c>
      <c r="AI269" s="147">
        <v>0</v>
      </c>
      <c r="AJ269" s="124">
        <v>0</v>
      </c>
      <c r="AK269" s="148">
        <v>0</v>
      </c>
      <c r="AL269" s="147"/>
      <c r="AM269" s="124">
        <v>23130.800000000003</v>
      </c>
      <c r="AN269" s="155">
        <v>0</v>
      </c>
      <c r="AO269" s="147">
        <v>0</v>
      </c>
      <c r="AP269" s="124">
        <v>0</v>
      </c>
      <c r="AQ269" s="125">
        <v>0</v>
      </c>
      <c r="AR269" s="147">
        <v>0</v>
      </c>
      <c r="AS269" s="124">
        <v>0</v>
      </c>
      <c r="AT269" s="134">
        <v>0</v>
      </c>
      <c r="AU269" s="147"/>
      <c r="AV269" s="124">
        <v>0</v>
      </c>
      <c r="AW269" s="134">
        <v>0</v>
      </c>
      <c r="AX269" s="147"/>
      <c r="AY269" s="124">
        <v>0</v>
      </c>
      <c r="AZ269" s="134">
        <v>552.80000000000007</v>
      </c>
      <c r="BA269" s="147"/>
      <c r="BB269" s="124"/>
      <c r="BC269" s="148">
        <v>8.8000000000000007</v>
      </c>
      <c r="BD269" s="147"/>
      <c r="BE269" s="124">
        <v>157948</v>
      </c>
      <c r="BF269" s="155">
        <v>217656</v>
      </c>
      <c r="BG269" s="147"/>
      <c r="BH269" s="124"/>
      <c r="BI269" s="125">
        <v>3371.6000000000004</v>
      </c>
      <c r="BJ269" s="147">
        <v>0</v>
      </c>
      <c r="BK269" s="124">
        <v>0</v>
      </c>
      <c r="BL269" s="134">
        <v>0</v>
      </c>
      <c r="BM269" s="147"/>
      <c r="BN269" s="124">
        <v>0</v>
      </c>
      <c r="BO269" s="155">
        <v>0</v>
      </c>
      <c r="BP269" s="147"/>
      <c r="BQ269" s="124"/>
      <c r="BR269" s="125">
        <v>3232</v>
      </c>
      <c r="BS269" s="156">
        <f t="shared" si="69"/>
        <v>2391532.1393799996</v>
      </c>
      <c r="BT269" s="157">
        <f t="shared" si="70"/>
        <v>2448715.6915757153</v>
      </c>
      <c r="BU269" s="158">
        <f t="shared" si="71"/>
        <v>3707465.3837710004</v>
      </c>
      <c r="BV269" s="159">
        <f t="shared" si="60"/>
        <v>1.1082703426763847</v>
      </c>
      <c r="BW269" s="160">
        <f t="shared" si="61"/>
        <v>1.113086518477636</v>
      </c>
      <c r="BX269" s="161">
        <f t="shared" si="62"/>
        <v>1.6536643163776135</v>
      </c>
      <c r="BY269" s="29">
        <f t="shared" si="63"/>
        <v>0</v>
      </c>
      <c r="BZ269" s="59">
        <f t="shared" si="64"/>
        <v>0</v>
      </c>
      <c r="CA269" s="60">
        <f t="shared" si="65"/>
        <v>0</v>
      </c>
      <c r="CB269" s="29">
        <f t="shared" si="72"/>
        <v>0</v>
      </c>
      <c r="CC269" s="59">
        <f t="shared" si="73"/>
        <v>0</v>
      </c>
      <c r="CD269" s="60">
        <f t="shared" si="74"/>
        <v>0</v>
      </c>
      <c r="CE269" s="29">
        <f t="shared" si="66"/>
        <v>116818</v>
      </c>
      <c r="CF269" s="59">
        <f t="shared" si="67"/>
        <v>124391</v>
      </c>
      <c r="CG269" s="60">
        <f t="shared" si="68"/>
        <v>732748</v>
      </c>
      <c r="CJ269" s="121"/>
    </row>
    <row r="270" spans="1:91" x14ac:dyDescent="0.2">
      <c r="A270" s="146" t="s">
        <v>408</v>
      </c>
      <c r="B270" s="47" t="s">
        <v>777</v>
      </c>
      <c r="C270" s="4" t="s">
        <v>407</v>
      </c>
      <c r="D270" s="5" t="s">
        <v>700</v>
      </c>
      <c r="E270" s="4" t="s">
        <v>653</v>
      </c>
      <c r="F270" s="39" t="s">
        <v>793</v>
      </c>
      <c r="G270" s="36" t="s">
        <v>793</v>
      </c>
      <c r="H270" s="38"/>
      <c r="I270" s="31">
        <v>0</v>
      </c>
      <c r="J270" s="64">
        <v>0.4</v>
      </c>
      <c r="K270" s="123">
        <v>2516712</v>
      </c>
      <c r="L270" s="124">
        <v>2565738.8571428573</v>
      </c>
      <c r="M270" s="125">
        <v>2614765.2421229999</v>
      </c>
      <c r="N270" s="147">
        <v>2327958.6</v>
      </c>
      <c r="O270" s="133">
        <v>2373308.442857143</v>
      </c>
      <c r="P270" s="148">
        <v>2418657.8489637752</v>
      </c>
      <c r="Q270" s="149">
        <v>0.5</v>
      </c>
      <c r="R270" s="150">
        <v>0.5</v>
      </c>
      <c r="S270" s="151">
        <v>0.5</v>
      </c>
      <c r="T270" s="132">
        <v>-16338317.308766996</v>
      </c>
      <c r="U270" s="124">
        <v>-16656596.217379337</v>
      </c>
      <c r="V270" s="134">
        <v>-16974875.125992</v>
      </c>
      <c r="W270" s="152">
        <v>13609683</v>
      </c>
      <c r="X270" s="153" t="s">
        <v>821</v>
      </c>
      <c r="Y270" s="154" t="s">
        <v>821</v>
      </c>
      <c r="Z270" s="147">
        <v>19528415</v>
      </c>
      <c r="AA270" s="124">
        <v>28254970</v>
      </c>
      <c r="AB270" s="125">
        <v>24667155</v>
      </c>
      <c r="AC270" s="147">
        <v>672651.58400000003</v>
      </c>
      <c r="AD270" s="124">
        <v>720392.8</v>
      </c>
      <c r="AE270" s="134">
        <v>755262.4</v>
      </c>
      <c r="AF270" s="147"/>
      <c r="AG270" s="124">
        <v>15795.800000000001</v>
      </c>
      <c r="AH270" s="134">
        <v>26441.4</v>
      </c>
      <c r="AI270" s="147">
        <v>0</v>
      </c>
      <c r="AJ270" s="124">
        <v>0</v>
      </c>
      <c r="AK270" s="148">
        <v>0</v>
      </c>
      <c r="AL270" s="147"/>
      <c r="AM270" s="124">
        <v>0</v>
      </c>
      <c r="AN270" s="155">
        <v>0</v>
      </c>
      <c r="AO270" s="147">
        <v>0</v>
      </c>
      <c r="AP270" s="124">
        <v>0</v>
      </c>
      <c r="AQ270" s="125">
        <v>0</v>
      </c>
      <c r="AR270" s="147">
        <v>0</v>
      </c>
      <c r="AS270" s="124">
        <v>0</v>
      </c>
      <c r="AT270" s="134">
        <v>0</v>
      </c>
      <c r="AU270" s="147"/>
      <c r="AV270" s="124">
        <v>0</v>
      </c>
      <c r="AW270" s="134">
        <v>0</v>
      </c>
      <c r="AX270" s="147"/>
      <c r="AY270" s="124">
        <v>328.8</v>
      </c>
      <c r="AZ270" s="134">
        <v>5908</v>
      </c>
      <c r="BA270" s="147"/>
      <c r="BB270" s="124"/>
      <c r="BC270" s="148">
        <v>2124.8000000000002</v>
      </c>
      <c r="BD270" s="147"/>
      <c r="BE270" s="124">
        <v>219306.40000000002</v>
      </c>
      <c r="BF270" s="155">
        <v>304774.8</v>
      </c>
      <c r="BG270" s="147"/>
      <c r="BH270" s="124"/>
      <c r="BI270" s="125">
        <v>1919.6000000000001</v>
      </c>
      <c r="BJ270" s="147">
        <v>843.6</v>
      </c>
      <c r="BK270" s="124">
        <v>0</v>
      </c>
      <c r="BL270" s="134">
        <v>0</v>
      </c>
      <c r="BM270" s="147"/>
      <c r="BN270" s="124">
        <v>1628</v>
      </c>
      <c r="BO270" s="155">
        <v>0</v>
      </c>
      <c r="BP270" s="147"/>
      <c r="BQ270" s="124"/>
      <c r="BR270" s="125">
        <v>11463.2</v>
      </c>
      <c r="BS270" s="156">
        <f t="shared" si="69"/>
        <v>3863592.8752330039</v>
      </c>
      <c r="BT270" s="157">
        <f t="shared" si="70"/>
        <v>12555825.582620664</v>
      </c>
      <c r="BU270" s="158">
        <f t="shared" si="71"/>
        <v>8800174.0740079992</v>
      </c>
      <c r="BV270" s="159">
        <f t="shared" si="60"/>
        <v>1.5351748134999172</v>
      </c>
      <c r="BW270" s="160">
        <f t="shared" si="61"/>
        <v>4.8936490740926448</v>
      </c>
      <c r="BX270" s="161">
        <f t="shared" si="62"/>
        <v>3.3655694714921696</v>
      </c>
      <c r="BY270" s="29">
        <f t="shared" si="63"/>
        <v>0</v>
      </c>
      <c r="BZ270" s="59">
        <f t="shared" si="64"/>
        <v>0</v>
      </c>
      <c r="CA270" s="60">
        <f t="shared" si="65"/>
        <v>0</v>
      </c>
      <c r="CB270" s="29">
        <f t="shared" si="72"/>
        <v>0</v>
      </c>
      <c r="CC270" s="59">
        <f t="shared" si="73"/>
        <v>0</v>
      </c>
      <c r="CD270" s="60">
        <f t="shared" si="74"/>
        <v>0</v>
      </c>
      <c r="CE270" s="29">
        <f t="shared" si="66"/>
        <v>673440</v>
      </c>
      <c r="CF270" s="59">
        <f t="shared" si="67"/>
        <v>4995043</v>
      </c>
      <c r="CG270" s="60">
        <f t="shared" si="68"/>
        <v>3092704</v>
      </c>
      <c r="CI270" s="120"/>
      <c r="CJ270" s="121"/>
      <c r="CL270" s="1">
        <f>CI270+CK270</f>
        <v>0</v>
      </c>
      <c r="CM270" s="1">
        <f>CL270-CI270</f>
        <v>0</v>
      </c>
    </row>
    <row r="271" spans="1:91" x14ac:dyDescent="0.2">
      <c r="A271" s="146" t="s">
        <v>410</v>
      </c>
      <c r="B271" s="47" t="s">
        <v>779</v>
      </c>
      <c r="C271" s="4" t="s">
        <v>409</v>
      </c>
      <c r="D271" s="5" t="s">
        <v>653</v>
      </c>
      <c r="E271" s="4" t="s">
        <v>741</v>
      </c>
      <c r="F271" s="5"/>
      <c r="G271" s="8" t="s">
        <v>802</v>
      </c>
      <c r="H271" s="40"/>
      <c r="I271" s="31">
        <v>0</v>
      </c>
      <c r="J271" s="64">
        <v>0.49</v>
      </c>
      <c r="K271" s="123">
        <v>75014173</v>
      </c>
      <c r="L271" s="124">
        <v>76475488.05844155</v>
      </c>
      <c r="M271" s="125">
        <v>77936803.345186993</v>
      </c>
      <c r="N271" s="147">
        <v>69388110.025000006</v>
      </c>
      <c r="O271" s="133">
        <v>70739826.454058439</v>
      </c>
      <c r="P271" s="148">
        <v>72091543.094297975</v>
      </c>
      <c r="Q271" s="149">
        <v>0</v>
      </c>
      <c r="R271" s="150">
        <v>0</v>
      </c>
      <c r="S271" s="151">
        <v>0</v>
      </c>
      <c r="T271" s="132">
        <v>34599601.107226998</v>
      </c>
      <c r="U271" s="124">
        <v>35273619.310614534</v>
      </c>
      <c r="V271" s="134">
        <v>35947637.514002003</v>
      </c>
      <c r="W271" s="152">
        <v>5911361</v>
      </c>
      <c r="X271" s="153" t="s">
        <v>821</v>
      </c>
      <c r="Y271" s="154" t="s">
        <v>821</v>
      </c>
      <c r="Z271" s="147">
        <v>39292709</v>
      </c>
      <c r="AA271" s="124">
        <v>40824056</v>
      </c>
      <c r="AB271" s="125">
        <v>43101001</v>
      </c>
      <c r="AC271" s="147">
        <v>1021015.94</v>
      </c>
      <c r="AD271" s="124">
        <v>1090813.5</v>
      </c>
      <c r="AE271" s="134">
        <v>1146548.55</v>
      </c>
      <c r="AF271" s="147"/>
      <c r="AG271" s="124">
        <v>0</v>
      </c>
      <c r="AH271" s="134">
        <v>0</v>
      </c>
      <c r="AI271" s="147">
        <v>0</v>
      </c>
      <c r="AJ271" s="124">
        <v>0</v>
      </c>
      <c r="AK271" s="148">
        <v>0</v>
      </c>
      <c r="AL271" s="147"/>
      <c r="AM271" s="124">
        <v>0</v>
      </c>
      <c r="AN271" s="155">
        <v>6799.24</v>
      </c>
      <c r="AO271" s="147">
        <v>0</v>
      </c>
      <c r="AP271" s="124">
        <v>0</v>
      </c>
      <c r="AQ271" s="125">
        <v>0</v>
      </c>
      <c r="AR271" s="147">
        <v>0</v>
      </c>
      <c r="AS271" s="124">
        <v>0</v>
      </c>
      <c r="AT271" s="134">
        <v>0</v>
      </c>
      <c r="AU271" s="147"/>
      <c r="AV271" s="124">
        <v>0</v>
      </c>
      <c r="AW271" s="134">
        <v>0</v>
      </c>
      <c r="AX271" s="147"/>
      <c r="AY271" s="124">
        <v>26420.31</v>
      </c>
      <c r="AZ271" s="134">
        <v>45711.12</v>
      </c>
      <c r="BA271" s="147"/>
      <c r="BB271" s="124"/>
      <c r="BC271" s="148">
        <v>1439.1299999999999</v>
      </c>
      <c r="BD271" s="147"/>
      <c r="BE271" s="124">
        <v>400659.77</v>
      </c>
      <c r="BF271" s="155">
        <v>600029.01</v>
      </c>
      <c r="BG271" s="147"/>
      <c r="BH271" s="124"/>
      <c r="BI271" s="125">
        <v>8675.94</v>
      </c>
      <c r="BJ271" s="147">
        <v>0</v>
      </c>
      <c r="BK271" s="124">
        <v>0</v>
      </c>
      <c r="BL271" s="134">
        <v>0</v>
      </c>
      <c r="BM271" s="147"/>
      <c r="BN271" s="124">
        <v>0</v>
      </c>
      <c r="BO271" s="155">
        <v>0</v>
      </c>
      <c r="BP271" s="147"/>
      <c r="BQ271" s="124"/>
      <c r="BR271" s="125">
        <v>10181.219999999999</v>
      </c>
      <c r="BS271" s="156">
        <f t="shared" si="69"/>
        <v>74913326.047226995</v>
      </c>
      <c r="BT271" s="157">
        <f t="shared" si="70"/>
        <v>77615568.890614539</v>
      </c>
      <c r="BU271" s="158">
        <f t="shared" si="71"/>
        <v>80868022.724002004</v>
      </c>
      <c r="BV271" s="159">
        <f t="shared" si="60"/>
        <v>0.99865562801348218</v>
      </c>
      <c r="BW271" s="160">
        <f t="shared" si="61"/>
        <v>1.0149077941326998</v>
      </c>
      <c r="BX271" s="161">
        <f t="shared" si="62"/>
        <v>1.0376102079249063</v>
      </c>
      <c r="BY271" s="29">
        <f t="shared" si="63"/>
        <v>0</v>
      </c>
      <c r="BZ271" s="59">
        <f t="shared" si="64"/>
        <v>0</v>
      </c>
      <c r="CA271" s="60">
        <f t="shared" si="65"/>
        <v>0</v>
      </c>
      <c r="CB271" s="29">
        <f t="shared" si="72"/>
        <v>0</v>
      </c>
      <c r="CC271" s="59">
        <f t="shared" si="73"/>
        <v>0</v>
      </c>
      <c r="CD271" s="60">
        <f t="shared" si="74"/>
        <v>0</v>
      </c>
      <c r="CE271" s="29">
        <f t="shared" si="66"/>
        <v>0</v>
      </c>
      <c r="CF271" s="59">
        <f t="shared" si="67"/>
        <v>0</v>
      </c>
      <c r="CG271" s="60">
        <f t="shared" si="68"/>
        <v>0</v>
      </c>
      <c r="CJ271" s="121"/>
    </row>
    <row r="272" spans="1:91" x14ac:dyDescent="0.2">
      <c r="A272" s="146" t="s">
        <v>412</v>
      </c>
      <c r="B272" s="47" t="s">
        <v>777</v>
      </c>
      <c r="C272" s="4" t="s">
        <v>411</v>
      </c>
      <c r="D272" s="5" t="s">
        <v>740</v>
      </c>
      <c r="E272" s="4" t="s">
        <v>653</v>
      </c>
      <c r="F272" s="5"/>
      <c r="G272" s="8" t="s">
        <v>802</v>
      </c>
      <c r="H272" s="40"/>
      <c r="I272" s="31">
        <v>0</v>
      </c>
      <c r="J272" s="64">
        <v>0.4</v>
      </c>
      <c r="K272" s="123">
        <v>1370115</v>
      </c>
      <c r="L272" s="124">
        <v>1396805.5519480517</v>
      </c>
      <c r="M272" s="125">
        <v>1423496.5293690001</v>
      </c>
      <c r="N272" s="147">
        <v>1267356.375</v>
      </c>
      <c r="O272" s="133">
        <v>1292045.1355519479</v>
      </c>
      <c r="P272" s="148">
        <v>1316734.2896663251</v>
      </c>
      <c r="Q272" s="149">
        <v>0.5</v>
      </c>
      <c r="R272" s="150">
        <v>0.5</v>
      </c>
      <c r="S272" s="151">
        <v>0.5</v>
      </c>
      <c r="T272" s="132">
        <v>-11730357.085870998</v>
      </c>
      <c r="U272" s="124">
        <v>-11958870.535595758</v>
      </c>
      <c r="V272" s="134">
        <v>-12187383.985321</v>
      </c>
      <c r="W272" s="152">
        <v>1040000</v>
      </c>
      <c r="X272" s="153" t="s">
        <v>821</v>
      </c>
      <c r="Y272" s="154" t="s">
        <v>821</v>
      </c>
      <c r="Z272" s="147">
        <v>12717178</v>
      </c>
      <c r="AA272" s="124">
        <v>13068294</v>
      </c>
      <c r="AB272" s="125">
        <v>13915255</v>
      </c>
      <c r="AC272" s="147">
        <v>233401.80000000002</v>
      </c>
      <c r="AD272" s="124">
        <v>248295.2</v>
      </c>
      <c r="AE272" s="134">
        <v>266639.40000000002</v>
      </c>
      <c r="AF272" s="147"/>
      <c r="AG272" s="124">
        <v>5123.2000000000007</v>
      </c>
      <c r="AH272" s="134">
        <v>12721.6</v>
      </c>
      <c r="AI272" s="147">
        <v>0</v>
      </c>
      <c r="AJ272" s="124">
        <v>0</v>
      </c>
      <c r="AK272" s="148">
        <v>0</v>
      </c>
      <c r="AL272" s="147"/>
      <c r="AM272" s="124">
        <v>0</v>
      </c>
      <c r="AN272" s="155">
        <v>0</v>
      </c>
      <c r="AO272" s="147">
        <v>0</v>
      </c>
      <c r="AP272" s="124">
        <v>0</v>
      </c>
      <c r="AQ272" s="125">
        <v>0</v>
      </c>
      <c r="AR272" s="147">
        <v>0</v>
      </c>
      <c r="AS272" s="124">
        <v>41.2</v>
      </c>
      <c r="AT272" s="134">
        <v>153944</v>
      </c>
      <c r="AU272" s="147"/>
      <c r="AV272" s="124">
        <v>0</v>
      </c>
      <c r="AW272" s="134">
        <v>5080.8</v>
      </c>
      <c r="AX272" s="147"/>
      <c r="AY272" s="124">
        <v>2525.6000000000004</v>
      </c>
      <c r="AZ272" s="134">
        <v>16294.400000000001</v>
      </c>
      <c r="BA272" s="147"/>
      <c r="BB272" s="124"/>
      <c r="BC272" s="148">
        <v>0</v>
      </c>
      <c r="BD272" s="147"/>
      <c r="BE272" s="124">
        <v>116325.20000000001</v>
      </c>
      <c r="BF272" s="155">
        <v>244830.40000000002</v>
      </c>
      <c r="BG272" s="147"/>
      <c r="BH272" s="124"/>
      <c r="BI272" s="125">
        <v>50156</v>
      </c>
      <c r="BJ272" s="147">
        <v>0</v>
      </c>
      <c r="BK272" s="124">
        <v>0</v>
      </c>
      <c r="BL272" s="134">
        <v>0</v>
      </c>
      <c r="BM272" s="147"/>
      <c r="BN272" s="124">
        <v>0</v>
      </c>
      <c r="BO272" s="155">
        <v>0</v>
      </c>
      <c r="BP272" s="147"/>
      <c r="BQ272" s="124"/>
      <c r="BR272" s="125">
        <v>3756.8</v>
      </c>
      <c r="BS272" s="156">
        <f t="shared" si="69"/>
        <v>1220222.7141290028</v>
      </c>
      <c r="BT272" s="157">
        <f t="shared" si="70"/>
        <v>1481733.8644042388</v>
      </c>
      <c r="BU272" s="158">
        <f t="shared" si="71"/>
        <v>2481294.414679002</v>
      </c>
      <c r="BV272" s="159">
        <f t="shared" si="60"/>
        <v>0.89059875567306601</v>
      </c>
      <c r="BW272" s="160">
        <f t="shared" si="61"/>
        <v>1.0608018147821234</v>
      </c>
      <c r="BX272" s="161">
        <f t="shared" si="62"/>
        <v>1.7430983240815465</v>
      </c>
      <c r="BY272" s="29">
        <f t="shared" si="63"/>
        <v>47133.660870997235</v>
      </c>
      <c r="BZ272" s="59">
        <f t="shared" si="64"/>
        <v>0</v>
      </c>
      <c r="CA272" s="60">
        <f t="shared" si="65"/>
        <v>0</v>
      </c>
      <c r="CB272" s="29">
        <f t="shared" si="72"/>
        <v>47134</v>
      </c>
      <c r="CC272" s="59">
        <f t="shared" si="73"/>
        <v>0</v>
      </c>
      <c r="CD272" s="60">
        <f t="shared" si="74"/>
        <v>0</v>
      </c>
      <c r="CE272" s="29">
        <f t="shared" si="66"/>
        <v>0</v>
      </c>
      <c r="CF272" s="59">
        <f t="shared" si="67"/>
        <v>42464</v>
      </c>
      <c r="CG272" s="60">
        <f t="shared" si="68"/>
        <v>528899</v>
      </c>
      <c r="CJ272" s="121"/>
    </row>
    <row r="273" spans="1:88" x14ac:dyDescent="0.2">
      <c r="A273" s="146" t="s">
        <v>414</v>
      </c>
      <c r="B273" s="47" t="s">
        <v>778</v>
      </c>
      <c r="C273" s="4" t="s">
        <v>413</v>
      </c>
      <c r="D273" s="5" t="s">
        <v>701</v>
      </c>
      <c r="E273" s="4" t="s">
        <v>653</v>
      </c>
      <c r="F273" s="5"/>
      <c r="G273" s="8" t="s">
        <v>802</v>
      </c>
      <c r="H273" s="40"/>
      <c r="I273" s="31">
        <v>0</v>
      </c>
      <c r="J273" s="64">
        <v>0.3</v>
      </c>
      <c r="K273" s="123">
        <v>31813583</v>
      </c>
      <c r="L273" s="124">
        <v>32433328.123376627</v>
      </c>
      <c r="M273" s="125">
        <v>33053073.407776006</v>
      </c>
      <c r="N273" s="147">
        <v>29427564.275000002</v>
      </c>
      <c r="O273" s="133">
        <v>30000828.51412338</v>
      </c>
      <c r="P273" s="148">
        <v>30574092.902192805</v>
      </c>
      <c r="Q273" s="149">
        <v>0</v>
      </c>
      <c r="R273" s="150">
        <v>0</v>
      </c>
      <c r="S273" s="151">
        <v>0</v>
      </c>
      <c r="T273" s="132">
        <v>16820588.276310999</v>
      </c>
      <c r="U273" s="124">
        <v>17148262.073901474</v>
      </c>
      <c r="V273" s="134">
        <v>17475935.871491998</v>
      </c>
      <c r="W273" s="152">
        <v>10000</v>
      </c>
      <c r="X273" s="153" t="s">
        <v>821</v>
      </c>
      <c r="Y273" s="154" t="s">
        <v>821</v>
      </c>
      <c r="Z273" s="147">
        <v>14007844</v>
      </c>
      <c r="AA273" s="124">
        <v>13830040</v>
      </c>
      <c r="AB273" s="125">
        <v>15771554</v>
      </c>
      <c r="AC273" s="147">
        <v>398046.69449999998</v>
      </c>
      <c r="AD273" s="124">
        <v>405591.45</v>
      </c>
      <c r="AE273" s="134">
        <v>421145.25</v>
      </c>
      <c r="AF273" s="147"/>
      <c r="AG273" s="124">
        <v>4720.05</v>
      </c>
      <c r="AH273" s="134">
        <v>6374.0999999999995</v>
      </c>
      <c r="AI273" s="147">
        <v>0</v>
      </c>
      <c r="AJ273" s="124">
        <v>3434.4</v>
      </c>
      <c r="AK273" s="148">
        <v>7489.7999999999993</v>
      </c>
      <c r="AL273" s="147"/>
      <c r="AM273" s="124">
        <v>0</v>
      </c>
      <c r="AN273" s="155">
        <v>1972.8</v>
      </c>
      <c r="AO273" s="147">
        <v>0</v>
      </c>
      <c r="AP273" s="124">
        <v>0</v>
      </c>
      <c r="AQ273" s="125">
        <v>0</v>
      </c>
      <c r="AR273" s="147">
        <v>485.66700000000003</v>
      </c>
      <c r="AS273" s="124">
        <v>9176.6999999999989</v>
      </c>
      <c r="AT273" s="134">
        <v>16420.5</v>
      </c>
      <c r="AU273" s="147"/>
      <c r="AV273" s="124">
        <v>0</v>
      </c>
      <c r="AW273" s="134">
        <v>-847.19999999999993</v>
      </c>
      <c r="AX273" s="147"/>
      <c r="AY273" s="124">
        <v>626.69999999999993</v>
      </c>
      <c r="AZ273" s="134">
        <v>600</v>
      </c>
      <c r="BA273" s="147"/>
      <c r="BB273" s="124"/>
      <c r="BC273" s="148">
        <v>0</v>
      </c>
      <c r="BD273" s="147"/>
      <c r="BE273" s="124">
        <v>158960.1</v>
      </c>
      <c r="BF273" s="155">
        <v>271305.89999999997</v>
      </c>
      <c r="BG273" s="147"/>
      <c r="BH273" s="124"/>
      <c r="BI273" s="125">
        <v>49708.5</v>
      </c>
      <c r="BJ273" s="147">
        <v>0</v>
      </c>
      <c r="BK273" s="124">
        <v>0</v>
      </c>
      <c r="BL273" s="134">
        <v>0</v>
      </c>
      <c r="BM273" s="147"/>
      <c r="BN273" s="124">
        <v>0</v>
      </c>
      <c r="BO273" s="155">
        <v>0</v>
      </c>
      <c r="BP273" s="147"/>
      <c r="BQ273" s="124"/>
      <c r="BR273" s="125">
        <v>1216.5</v>
      </c>
      <c r="BS273" s="156">
        <f t="shared" si="69"/>
        <v>31226964.637810998</v>
      </c>
      <c r="BT273" s="157">
        <f t="shared" si="70"/>
        <v>31560811.473901473</v>
      </c>
      <c r="BU273" s="158">
        <f t="shared" si="71"/>
        <v>34022876.021492004</v>
      </c>
      <c r="BV273" s="159">
        <f t="shared" si="60"/>
        <v>0.98156075779993091</v>
      </c>
      <c r="BW273" s="160">
        <f t="shared" si="61"/>
        <v>0.97309814626004176</v>
      </c>
      <c r="BX273" s="161">
        <f t="shared" si="62"/>
        <v>1.0293407696691783</v>
      </c>
      <c r="BY273" s="29">
        <f t="shared" si="63"/>
        <v>0</v>
      </c>
      <c r="BZ273" s="59">
        <f t="shared" si="64"/>
        <v>0</v>
      </c>
      <c r="CA273" s="60">
        <f t="shared" si="65"/>
        <v>0</v>
      </c>
      <c r="CB273" s="29">
        <f t="shared" si="72"/>
        <v>0</v>
      </c>
      <c r="CC273" s="59">
        <f t="shared" si="73"/>
        <v>0</v>
      </c>
      <c r="CD273" s="60">
        <f t="shared" si="74"/>
        <v>0</v>
      </c>
      <c r="CE273" s="29">
        <f t="shared" si="66"/>
        <v>0</v>
      </c>
      <c r="CF273" s="59">
        <f t="shared" si="67"/>
        <v>0</v>
      </c>
      <c r="CG273" s="60">
        <f t="shared" si="68"/>
        <v>0</v>
      </c>
      <c r="CJ273" s="121"/>
    </row>
    <row r="274" spans="1:88" x14ac:dyDescent="0.2">
      <c r="A274" s="146" t="s">
        <v>416</v>
      </c>
      <c r="B274" s="47" t="s">
        <v>777</v>
      </c>
      <c r="C274" s="4" t="s">
        <v>415</v>
      </c>
      <c r="D274" s="5" t="s">
        <v>696</v>
      </c>
      <c r="E274" s="4" t="s">
        <v>697</v>
      </c>
      <c r="F274" s="5"/>
      <c r="G274" s="8" t="s">
        <v>802</v>
      </c>
      <c r="H274" s="38" t="s">
        <v>801</v>
      </c>
      <c r="I274" s="31">
        <v>0</v>
      </c>
      <c r="J274" s="64">
        <v>0.4</v>
      </c>
      <c r="K274" s="123">
        <v>3747947</v>
      </c>
      <c r="L274" s="124">
        <v>3820958.9545454541</v>
      </c>
      <c r="M274" s="125">
        <v>3893970.5330500002</v>
      </c>
      <c r="N274" s="147">
        <v>3466850.9750000001</v>
      </c>
      <c r="O274" s="133">
        <v>3534387.0329545452</v>
      </c>
      <c r="P274" s="148">
        <v>3601922.7430712502</v>
      </c>
      <c r="Q274" s="149">
        <v>0.5</v>
      </c>
      <c r="R274" s="150">
        <v>0.5</v>
      </c>
      <c r="S274" s="151">
        <v>0.5</v>
      </c>
      <c r="T274" s="132">
        <v>-11086601.07361</v>
      </c>
      <c r="U274" s="124">
        <v>-11302573.821797207</v>
      </c>
      <c r="V274" s="134">
        <v>-11518546.569985</v>
      </c>
      <c r="W274" s="152">
        <v>2054417</v>
      </c>
      <c r="X274" s="153" t="s">
        <v>821</v>
      </c>
      <c r="Y274" s="154" t="s">
        <v>821</v>
      </c>
      <c r="Z274" s="147">
        <v>15494325</v>
      </c>
      <c r="AA274" s="124">
        <v>16380106</v>
      </c>
      <c r="AB274" s="125">
        <v>16642196</v>
      </c>
      <c r="AC274" s="147">
        <v>589843.1860000001</v>
      </c>
      <c r="AD274" s="124">
        <v>634630.40000000002</v>
      </c>
      <c r="AE274" s="134">
        <v>682991.8</v>
      </c>
      <c r="AF274" s="147"/>
      <c r="AG274" s="124">
        <v>0</v>
      </c>
      <c r="AH274" s="134">
        <v>12238.2</v>
      </c>
      <c r="AI274" s="147">
        <v>0</v>
      </c>
      <c r="AJ274" s="124">
        <v>0</v>
      </c>
      <c r="AK274" s="148">
        <v>0</v>
      </c>
      <c r="AL274" s="147"/>
      <c r="AM274" s="124">
        <v>7624.8</v>
      </c>
      <c r="AN274" s="155">
        <v>0</v>
      </c>
      <c r="AO274" s="147">
        <v>0</v>
      </c>
      <c r="AP274" s="124">
        <v>0</v>
      </c>
      <c r="AQ274" s="125">
        <v>0</v>
      </c>
      <c r="AR274" s="147">
        <v>0</v>
      </c>
      <c r="AS274" s="124">
        <v>7618.4000000000005</v>
      </c>
      <c r="AT274" s="134">
        <v>25578</v>
      </c>
      <c r="AU274" s="147"/>
      <c r="AV274" s="124">
        <v>0</v>
      </c>
      <c r="AW274" s="134">
        <v>-1934.8000000000002</v>
      </c>
      <c r="AX274" s="147"/>
      <c r="AY274" s="124">
        <v>357.6</v>
      </c>
      <c r="AZ274" s="134">
        <v>4308.8</v>
      </c>
      <c r="BA274" s="147"/>
      <c r="BB274" s="124"/>
      <c r="BC274" s="148">
        <v>1318</v>
      </c>
      <c r="BD274" s="147"/>
      <c r="BE274" s="124">
        <v>184117.2</v>
      </c>
      <c r="BF274" s="155">
        <v>267049.2</v>
      </c>
      <c r="BG274" s="147"/>
      <c r="BH274" s="124"/>
      <c r="BI274" s="125">
        <v>5011.6000000000004</v>
      </c>
      <c r="BJ274" s="147">
        <v>0</v>
      </c>
      <c r="BK274" s="124">
        <v>0</v>
      </c>
      <c r="BL274" s="134">
        <v>0</v>
      </c>
      <c r="BM274" s="147"/>
      <c r="BN274" s="124">
        <v>10437.200000000001</v>
      </c>
      <c r="BO274" s="155">
        <v>0</v>
      </c>
      <c r="BP274" s="147"/>
      <c r="BQ274" s="124"/>
      <c r="BR274" s="125">
        <v>7904.8</v>
      </c>
      <c r="BS274" s="156">
        <f t="shared" si="69"/>
        <v>4997567.1123900004</v>
      </c>
      <c r="BT274" s="157">
        <f t="shared" si="70"/>
        <v>5922317.7782027908</v>
      </c>
      <c r="BU274" s="158">
        <f t="shared" si="71"/>
        <v>6128115.0300150011</v>
      </c>
      <c r="BV274" s="159">
        <f t="shared" si="60"/>
        <v>1.3334145633302714</v>
      </c>
      <c r="BW274" s="160">
        <f t="shared" si="61"/>
        <v>1.5499558745998927</v>
      </c>
      <c r="BX274" s="161">
        <f t="shared" si="62"/>
        <v>1.5737445822978737</v>
      </c>
      <c r="BY274" s="29">
        <f t="shared" si="63"/>
        <v>0</v>
      </c>
      <c r="BZ274" s="59">
        <f t="shared" si="64"/>
        <v>0</v>
      </c>
      <c r="CA274" s="60">
        <f t="shared" si="65"/>
        <v>0</v>
      </c>
      <c r="CB274" s="29">
        <f t="shared" si="72"/>
        <v>0</v>
      </c>
      <c r="CC274" s="59">
        <f t="shared" si="73"/>
        <v>0</v>
      </c>
      <c r="CD274" s="60">
        <f t="shared" si="74"/>
        <v>0</v>
      </c>
      <c r="CE274" s="29">
        <f t="shared" si="66"/>
        <v>624810</v>
      </c>
      <c r="CF274" s="59">
        <f t="shared" si="67"/>
        <v>1050679</v>
      </c>
      <c r="CG274" s="60">
        <f t="shared" si="68"/>
        <v>1117072</v>
      </c>
      <c r="CJ274" s="121"/>
    </row>
    <row r="275" spans="1:88" x14ac:dyDescent="0.2">
      <c r="A275" s="146" t="s">
        <v>418</v>
      </c>
      <c r="B275" s="47" t="s">
        <v>780</v>
      </c>
      <c r="C275" s="4" t="s">
        <v>417</v>
      </c>
      <c r="D275" s="5" t="s">
        <v>653</v>
      </c>
      <c r="E275" s="4" t="s">
        <v>747</v>
      </c>
      <c r="F275" s="5"/>
      <c r="G275" s="8" t="s">
        <v>802</v>
      </c>
      <c r="H275" s="40"/>
      <c r="I275" s="31">
        <v>0</v>
      </c>
      <c r="J275" s="64">
        <v>0.49</v>
      </c>
      <c r="K275" s="123">
        <v>28208503</v>
      </c>
      <c r="L275" s="124">
        <v>28758019.292207792</v>
      </c>
      <c r="M275" s="125">
        <v>29307535.148290999</v>
      </c>
      <c r="N275" s="147">
        <v>26092865.275000002</v>
      </c>
      <c r="O275" s="133">
        <v>26601167.845292211</v>
      </c>
      <c r="P275" s="148">
        <v>27109470.012169175</v>
      </c>
      <c r="Q275" s="149">
        <v>0.42926817944151541</v>
      </c>
      <c r="R275" s="150">
        <v>0.42926817944151541</v>
      </c>
      <c r="S275" s="151">
        <v>0.42926817944151541</v>
      </c>
      <c r="T275" s="132">
        <v>-21216642.022396997</v>
      </c>
      <c r="U275" s="124">
        <v>-21629953.230625506</v>
      </c>
      <c r="V275" s="134">
        <v>-22043264.438854001</v>
      </c>
      <c r="W275" s="152">
        <v>2569570</v>
      </c>
      <c r="X275" s="153" t="s">
        <v>821</v>
      </c>
      <c r="Y275" s="154" t="s">
        <v>821</v>
      </c>
      <c r="Z275" s="147">
        <v>47527311</v>
      </c>
      <c r="AA275" s="124">
        <v>50530818</v>
      </c>
      <c r="AB275" s="125">
        <v>51888869</v>
      </c>
      <c r="AC275" s="147">
        <v>592673.61509999994</v>
      </c>
      <c r="AD275" s="124">
        <v>649420.76500000001</v>
      </c>
      <c r="AE275" s="134">
        <v>696402.94499999995</v>
      </c>
      <c r="AF275" s="147"/>
      <c r="AG275" s="124">
        <v>16105.074999999999</v>
      </c>
      <c r="AH275" s="134">
        <v>14481.46</v>
      </c>
      <c r="AI275" s="147">
        <v>0</v>
      </c>
      <c r="AJ275" s="124">
        <v>0</v>
      </c>
      <c r="AK275" s="148">
        <v>0</v>
      </c>
      <c r="AL275" s="147"/>
      <c r="AM275" s="124">
        <v>0</v>
      </c>
      <c r="AN275" s="155">
        <v>0</v>
      </c>
      <c r="AO275" s="147">
        <v>0</v>
      </c>
      <c r="AP275" s="124">
        <v>0</v>
      </c>
      <c r="AQ275" s="125">
        <v>0</v>
      </c>
      <c r="AR275" s="147">
        <v>0</v>
      </c>
      <c r="AS275" s="124">
        <v>0</v>
      </c>
      <c r="AT275" s="134">
        <v>0</v>
      </c>
      <c r="AU275" s="147"/>
      <c r="AV275" s="124">
        <v>0</v>
      </c>
      <c r="AW275" s="134">
        <v>0</v>
      </c>
      <c r="AX275" s="147"/>
      <c r="AY275" s="124">
        <v>0</v>
      </c>
      <c r="AZ275" s="134">
        <v>1360.24</v>
      </c>
      <c r="BA275" s="147"/>
      <c r="BB275" s="124"/>
      <c r="BC275" s="148">
        <v>0</v>
      </c>
      <c r="BD275" s="147"/>
      <c r="BE275" s="124">
        <v>231603.4</v>
      </c>
      <c r="BF275" s="155">
        <v>353508.05</v>
      </c>
      <c r="BG275" s="147"/>
      <c r="BH275" s="124"/>
      <c r="BI275" s="125">
        <v>21564.899999999998</v>
      </c>
      <c r="BJ275" s="147">
        <v>0</v>
      </c>
      <c r="BK275" s="124">
        <v>0</v>
      </c>
      <c r="BL275" s="134">
        <v>0</v>
      </c>
      <c r="BM275" s="147"/>
      <c r="BN275" s="124">
        <v>0</v>
      </c>
      <c r="BO275" s="155">
        <v>0</v>
      </c>
      <c r="BP275" s="147"/>
      <c r="BQ275" s="124"/>
      <c r="BR275" s="125">
        <v>0</v>
      </c>
      <c r="BS275" s="156">
        <f t="shared" si="69"/>
        <v>26903342.592703</v>
      </c>
      <c r="BT275" s="157">
        <f t="shared" si="70"/>
        <v>29797994.009374496</v>
      </c>
      <c r="BU275" s="158">
        <f t="shared" si="71"/>
        <v>30932922.156145997</v>
      </c>
      <c r="BV275" s="159">
        <f t="shared" si="60"/>
        <v>0.95373166710417068</v>
      </c>
      <c r="BW275" s="160">
        <f t="shared" si="61"/>
        <v>1.0361629466410607</v>
      </c>
      <c r="BX275" s="161">
        <f t="shared" si="62"/>
        <v>1.055459696614909</v>
      </c>
      <c r="BY275" s="29">
        <f t="shared" si="63"/>
        <v>0</v>
      </c>
      <c r="BZ275" s="59">
        <f t="shared" si="64"/>
        <v>0</v>
      </c>
      <c r="CA275" s="60">
        <f t="shared" si="65"/>
        <v>0</v>
      </c>
      <c r="CB275" s="29">
        <f t="shared" si="72"/>
        <v>0</v>
      </c>
      <c r="CC275" s="59">
        <f t="shared" si="73"/>
        <v>0</v>
      </c>
      <c r="CD275" s="60">
        <f t="shared" si="74"/>
        <v>0</v>
      </c>
      <c r="CE275" s="29">
        <f t="shared" si="66"/>
        <v>0</v>
      </c>
      <c r="CF275" s="59">
        <f t="shared" si="67"/>
        <v>446428</v>
      </c>
      <c r="CG275" s="60">
        <f t="shared" si="68"/>
        <v>697727</v>
      </c>
      <c r="CJ275" s="121"/>
    </row>
    <row r="276" spans="1:88" x14ac:dyDescent="0.2">
      <c r="A276" s="146" t="s">
        <v>420</v>
      </c>
      <c r="B276" s="47" t="s">
        <v>779</v>
      </c>
      <c r="C276" s="4" t="s">
        <v>419</v>
      </c>
      <c r="D276" s="5" t="s">
        <v>653</v>
      </c>
      <c r="E276" s="4" t="s">
        <v>713</v>
      </c>
      <c r="F276" s="5"/>
      <c r="G276" s="8" t="s">
        <v>802</v>
      </c>
      <c r="H276" s="38" t="s">
        <v>829</v>
      </c>
      <c r="I276" s="31">
        <v>0</v>
      </c>
      <c r="J276" s="64">
        <v>0.49</v>
      </c>
      <c r="K276" s="123">
        <v>49181172</v>
      </c>
      <c r="L276" s="124">
        <v>50139246.779220775</v>
      </c>
      <c r="M276" s="125">
        <v>51097321.914966002</v>
      </c>
      <c r="N276" s="147">
        <v>45492584.100000001</v>
      </c>
      <c r="O276" s="133">
        <v>46378803.270779222</v>
      </c>
      <c r="P276" s="148">
        <v>47265022.771343552</v>
      </c>
      <c r="Q276" s="149">
        <v>0</v>
      </c>
      <c r="R276" s="150">
        <v>0</v>
      </c>
      <c r="S276" s="151">
        <v>0</v>
      </c>
      <c r="T276" s="132">
        <v>22949689.737216998</v>
      </c>
      <c r="U276" s="124">
        <v>23396761.615214732</v>
      </c>
      <c r="V276" s="134">
        <v>23843833.493213002</v>
      </c>
      <c r="W276" s="152">
        <v>2452226</v>
      </c>
      <c r="X276" s="153" t="s">
        <v>821</v>
      </c>
      <c r="Y276" s="154" t="s">
        <v>821</v>
      </c>
      <c r="Z276" s="147">
        <v>25781438</v>
      </c>
      <c r="AA276" s="124">
        <v>26915000</v>
      </c>
      <c r="AB276" s="125">
        <v>27985311</v>
      </c>
      <c r="AC276" s="147">
        <v>1332066.53125</v>
      </c>
      <c r="AD276" s="124">
        <v>1423674.665</v>
      </c>
      <c r="AE276" s="134">
        <v>1496730.7249999999</v>
      </c>
      <c r="AF276" s="147"/>
      <c r="AG276" s="124">
        <v>26910.31</v>
      </c>
      <c r="AH276" s="134">
        <v>43124.9</v>
      </c>
      <c r="AI276" s="147">
        <v>0</v>
      </c>
      <c r="AJ276" s="124">
        <v>0</v>
      </c>
      <c r="AK276" s="148">
        <v>0</v>
      </c>
      <c r="AL276" s="147"/>
      <c r="AM276" s="124">
        <v>0</v>
      </c>
      <c r="AN276" s="155">
        <v>0</v>
      </c>
      <c r="AO276" s="147">
        <v>0</v>
      </c>
      <c r="AP276" s="124">
        <v>0</v>
      </c>
      <c r="AQ276" s="125">
        <v>0</v>
      </c>
      <c r="AR276" s="147">
        <v>0</v>
      </c>
      <c r="AS276" s="124">
        <v>0</v>
      </c>
      <c r="AT276" s="134">
        <v>3461.85</v>
      </c>
      <c r="AU276" s="147"/>
      <c r="AV276" s="124">
        <v>0</v>
      </c>
      <c r="AW276" s="134">
        <v>0</v>
      </c>
      <c r="AX276" s="147"/>
      <c r="AY276" s="124">
        <v>14984.69</v>
      </c>
      <c r="AZ276" s="134">
        <v>28471.45</v>
      </c>
      <c r="BA276" s="147"/>
      <c r="BB276" s="124"/>
      <c r="BC276" s="148">
        <v>3793.09</v>
      </c>
      <c r="BD276" s="147"/>
      <c r="BE276" s="124">
        <v>310604.63</v>
      </c>
      <c r="BF276" s="155">
        <v>466823.49</v>
      </c>
      <c r="BG276" s="147"/>
      <c r="BH276" s="124"/>
      <c r="BI276" s="125">
        <v>19501.02</v>
      </c>
      <c r="BJ276" s="147">
        <v>0</v>
      </c>
      <c r="BK276" s="124">
        <v>0</v>
      </c>
      <c r="BL276" s="134">
        <v>0</v>
      </c>
      <c r="BM276" s="147"/>
      <c r="BN276" s="124">
        <v>0</v>
      </c>
      <c r="BO276" s="155">
        <v>0</v>
      </c>
      <c r="BP276" s="147"/>
      <c r="BQ276" s="124"/>
      <c r="BR276" s="125">
        <v>0</v>
      </c>
      <c r="BS276" s="156">
        <f t="shared" si="69"/>
        <v>50063194.268466994</v>
      </c>
      <c r="BT276" s="157">
        <f t="shared" si="70"/>
        <v>52087935.91021473</v>
      </c>
      <c r="BU276" s="158">
        <f t="shared" si="71"/>
        <v>53891051.018213004</v>
      </c>
      <c r="BV276" s="159">
        <f t="shared" si="60"/>
        <v>1.0179341449704979</v>
      </c>
      <c r="BW276" s="160">
        <f t="shared" si="61"/>
        <v>1.0388655445817656</v>
      </c>
      <c r="BX276" s="161">
        <f t="shared" si="62"/>
        <v>1.0546746678406396</v>
      </c>
      <c r="BY276" s="29">
        <f t="shared" si="63"/>
        <v>0</v>
      </c>
      <c r="BZ276" s="59">
        <f t="shared" si="64"/>
        <v>0</v>
      </c>
      <c r="CA276" s="60">
        <f t="shared" si="65"/>
        <v>0</v>
      </c>
      <c r="CB276" s="29">
        <f t="shared" si="72"/>
        <v>0</v>
      </c>
      <c r="CC276" s="59">
        <f t="shared" si="73"/>
        <v>0</v>
      </c>
      <c r="CD276" s="60">
        <f t="shared" si="74"/>
        <v>0</v>
      </c>
      <c r="CE276" s="29">
        <f t="shared" si="66"/>
        <v>0</v>
      </c>
      <c r="CF276" s="59">
        <f t="shared" si="67"/>
        <v>0</v>
      </c>
      <c r="CG276" s="60">
        <f t="shared" si="68"/>
        <v>0</v>
      </c>
      <c r="CJ276" s="121"/>
    </row>
    <row r="277" spans="1:88" x14ac:dyDescent="0.2">
      <c r="A277" s="146" t="s">
        <v>422</v>
      </c>
      <c r="B277" s="47" t="s">
        <v>777</v>
      </c>
      <c r="C277" s="4" t="s">
        <v>421</v>
      </c>
      <c r="D277" s="5" t="s">
        <v>726</v>
      </c>
      <c r="E277" s="4" t="s">
        <v>727</v>
      </c>
      <c r="F277" s="39" t="s">
        <v>785</v>
      </c>
      <c r="G277" s="36" t="s">
        <v>785</v>
      </c>
      <c r="H277" s="38" t="s">
        <v>785</v>
      </c>
      <c r="I277" s="31">
        <v>0</v>
      </c>
      <c r="J277" s="64">
        <v>0.4</v>
      </c>
      <c r="K277" s="123">
        <v>2042882</v>
      </c>
      <c r="L277" s="124">
        <v>2082678.4025974025</v>
      </c>
      <c r="M277" s="125">
        <v>2122474.5759350001</v>
      </c>
      <c r="N277" s="147">
        <v>1889665.85</v>
      </c>
      <c r="O277" s="133">
        <v>1926477.5224025974</v>
      </c>
      <c r="P277" s="148">
        <v>1963288.9827398751</v>
      </c>
      <c r="Q277" s="149">
        <v>0.5</v>
      </c>
      <c r="R277" s="150">
        <v>0.5</v>
      </c>
      <c r="S277" s="151">
        <v>0.5</v>
      </c>
      <c r="T277" s="132">
        <v>-10156317.984099999</v>
      </c>
      <c r="U277" s="124">
        <v>-10354168.334439609</v>
      </c>
      <c r="V277" s="134">
        <v>-10552018.68478</v>
      </c>
      <c r="W277" s="152">
        <v>708194</v>
      </c>
      <c r="X277" s="153" t="s">
        <v>821</v>
      </c>
      <c r="Y277" s="154" t="s">
        <v>821</v>
      </c>
      <c r="Z277" s="147">
        <v>12693218</v>
      </c>
      <c r="AA277" s="124">
        <v>12086063</v>
      </c>
      <c r="AB277" s="125">
        <v>13351470</v>
      </c>
      <c r="AC277" s="147">
        <v>217037.40000000002</v>
      </c>
      <c r="AD277" s="124">
        <v>231797</v>
      </c>
      <c r="AE277" s="134">
        <v>243386</v>
      </c>
      <c r="AF277" s="147"/>
      <c r="AG277" s="124">
        <v>8029.2000000000007</v>
      </c>
      <c r="AH277" s="134">
        <v>4368.8</v>
      </c>
      <c r="AI277" s="147">
        <v>0</v>
      </c>
      <c r="AJ277" s="124">
        <v>0</v>
      </c>
      <c r="AK277" s="148">
        <v>0</v>
      </c>
      <c r="AL277" s="147"/>
      <c r="AM277" s="124">
        <v>0</v>
      </c>
      <c r="AN277" s="155">
        <v>0</v>
      </c>
      <c r="AO277" s="147">
        <v>0</v>
      </c>
      <c r="AP277" s="124">
        <v>0</v>
      </c>
      <c r="AQ277" s="125">
        <v>0</v>
      </c>
      <c r="AR277" s="147">
        <v>0</v>
      </c>
      <c r="AS277" s="124">
        <v>0</v>
      </c>
      <c r="AT277" s="134">
        <v>0</v>
      </c>
      <c r="AU277" s="147"/>
      <c r="AV277" s="124">
        <v>0</v>
      </c>
      <c r="AW277" s="134">
        <v>0</v>
      </c>
      <c r="AX277" s="147"/>
      <c r="AY277" s="124">
        <v>12631.2</v>
      </c>
      <c r="AZ277" s="134">
        <v>27355.600000000002</v>
      </c>
      <c r="BA277" s="147"/>
      <c r="BB277" s="124"/>
      <c r="BC277" s="148">
        <v>0</v>
      </c>
      <c r="BD277" s="147"/>
      <c r="BE277" s="124">
        <v>64320.800000000003</v>
      </c>
      <c r="BF277" s="155">
        <v>109485.20000000001</v>
      </c>
      <c r="BG277" s="147"/>
      <c r="BH277" s="124"/>
      <c r="BI277" s="125">
        <v>7260</v>
      </c>
      <c r="BJ277" s="147">
        <v>0</v>
      </c>
      <c r="BK277" s="124">
        <v>0</v>
      </c>
      <c r="BL277" s="134">
        <v>0</v>
      </c>
      <c r="BM277" s="147"/>
      <c r="BN277" s="124">
        <v>0</v>
      </c>
      <c r="BO277" s="155">
        <v>0</v>
      </c>
      <c r="BP277" s="147"/>
      <c r="BQ277" s="124"/>
      <c r="BR277" s="125">
        <v>4</v>
      </c>
      <c r="BS277" s="156">
        <f t="shared" si="69"/>
        <v>2753937.4159000013</v>
      </c>
      <c r="BT277" s="157">
        <f t="shared" si="70"/>
        <v>2048672.8655603901</v>
      </c>
      <c r="BU277" s="158">
        <f t="shared" si="71"/>
        <v>3191310.9152199998</v>
      </c>
      <c r="BV277" s="159">
        <f t="shared" si="60"/>
        <v>1.3480648495116219</v>
      </c>
      <c r="BW277" s="160">
        <f t="shared" si="61"/>
        <v>0.9836722093076864</v>
      </c>
      <c r="BX277" s="161">
        <f t="shared" si="62"/>
        <v>1.5035802790778552</v>
      </c>
      <c r="BY277" s="29">
        <f t="shared" si="63"/>
        <v>0</v>
      </c>
      <c r="BZ277" s="59">
        <f t="shared" si="64"/>
        <v>0</v>
      </c>
      <c r="CA277" s="60">
        <f t="shared" si="65"/>
        <v>0</v>
      </c>
      <c r="CB277" s="29">
        <f t="shared" si="72"/>
        <v>0</v>
      </c>
      <c r="CC277" s="59">
        <f t="shared" si="73"/>
        <v>0</v>
      </c>
      <c r="CD277" s="60">
        <f t="shared" si="74"/>
        <v>0</v>
      </c>
      <c r="CE277" s="29">
        <f t="shared" si="66"/>
        <v>355528</v>
      </c>
      <c r="CF277" s="59">
        <f t="shared" si="67"/>
        <v>0</v>
      </c>
      <c r="CG277" s="60">
        <f t="shared" si="68"/>
        <v>534418</v>
      </c>
      <c r="CJ277" s="121"/>
    </row>
    <row r="278" spans="1:88" x14ac:dyDescent="0.2">
      <c r="A278" s="146" t="s">
        <v>424</v>
      </c>
      <c r="B278" s="47" t="s">
        <v>777</v>
      </c>
      <c r="C278" s="4" t="s">
        <v>423</v>
      </c>
      <c r="D278" s="5" t="s">
        <v>740</v>
      </c>
      <c r="E278" s="4" t="s">
        <v>653</v>
      </c>
      <c r="F278" s="5"/>
      <c r="G278" s="8" t="s">
        <v>802</v>
      </c>
      <c r="H278" s="40"/>
      <c r="I278" s="31">
        <v>0</v>
      </c>
      <c r="J278" s="64">
        <v>0.4</v>
      </c>
      <c r="K278" s="123">
        <v>1274699</v>
      </c>
      <c r="L278" s="124">
        <v>1299530.7987012987</v>
      </c>
      <c r="M278" s="125">
        <v>1324363.066317</v>
      </c>
      <c r="N278" s="147">
        <v>1179096.575</v>
      </c>
      <c r="O278" s="133">
        <v>1202065.9887987012</v>
      </c>
      <c r="P278" s="148">
        <v>1225035.8363432251</v>
      </c>
      <c r="Q278" s="149">
        <v>0.5</v>
      </c>
      <c r="R278" s="150">
        <v>0.5</v>
      </c>
      <c r="S278" s="151">
        <v>0.5</v>
      </c>
      <c r="T278" s="132">
        <v>-6778418.2862429991</v>
      </c>
      <c r="U278" s="124">
        <v>-6910465.3957152655</v>
      </c>
      <c r="V278" s="134">
        <v>-7042512.5051880004</v>
      </c>
      <c r="W278" s="152">
        <v>590000</v>
      </c>
      <c r="X278" s="153" t="s">
        <v>821</v>
      </c>
      <c r="Y278" s="154" t="s">
        <v>821</v>
      </c>
      <c r="Z278" s="147">
        <v>7663798</v>
      </c>
      <c r="AA278" s="124">
        <v>7775082</v>
      </c>
      <c r="AB278" s="125">
        <v>7928947</v>
      </c>
      <c r="AC278" s="147">
        <v>385292.17599999998</v>
      </c>
      <c r="AD278" s="124">
        <v>399561.2</v>
      </c>
      <c r="AE278" s="134">
        <v>425458.80000000005</v>
      </c>
      <c r="AF278" s="147"/>
      <c r="AG278" s="124">
        <v>4485.6000000000004</v>
      </c>
      <c r="AH278" s="134">
        <v>168.8</v>
      </c>
      <c r="AI278" s="147">
        <v>0</v>
      </c>
      <c r="AJ278" s="124">
        <v>0</v>
      </c>
      <c r="AK278" s="148">
        <v>0</v>
      </c>
      <c r="AL278" s="147"/>
      <c r="AM278" s="124">
        <v>0</v>
      </c>
      <c r="AN278" s="155">
        <v>0</v>
      </c>
      <c r="AO278" s="147">
        <v>0</v>
      </c>
      <c r="AP278" s="124">
        <v>0</v>
      </c>
      <c r="AQ278" s="125">
        <v>0</v>
      </c>
      <c r="AR278" s="147">
        <v>0</v>
      </c>
      <c r="AS278" s="124">
        <v>0</v>
      </c>
      <c r="AT278" s="134">
        <v>0</v>
      </c>
      <c r="AU278" s="147"/>
      <c r="AV278" s="124">
        <v>0</v>
      </c>
      <c r="AW278" s="134">
        <v>0</v>
      </c>
      <c r="AX278" s="147"/>
      <c r="AY278" s="124">
        <v>0</v>
      </c>
      <c r="AZ278" s="134">
        <v>0</v>
      </c>
      <c r="BA278" s="147"/>
      <c r="BB278" s="124"/>
      <c r="BC278" s="148">
        <v>0</v>
      </c>
      <c r="BD278" s="147"/>
      <c r="BE278" s="124">
        <v>123257.20000000001</v>
      </c>
      <c r="BF278" s="155">
        <v>177348.40000000002</v>
      </c>
      <c r="BG278" s="147"/>
      <c r="BH278" s="124"/>
      <c r="BI278" s="125">
        <v>3860.4</v>
      </c>
      <c r="BJ278" s="147">
        <v>4442.8599999999997</v>
      </c>
      <c r="BK278" s="124">
        <v>0</v>
      </c>
      <c r="BL278" s="134">
        <v>0</v>
      </c>
      <c r="BM278" s="147"/>
      <c r="BN278" s="124">
        <v>6045.6</v>
      </c>
      <c r="BO278" s="155">
        <v>0</v>
      </c>
      <c r="BP278" s="147"/>
      <c r="BQ278" s="124"/>
      <c r="BR278" s="125">
        <v>3004.4</v>
      </c>
      <c r="BS278" s="156">
        <f t="shared" si="69"/>
        <v>1275114.7497570012</v>
      </c>
      <c r="BT278" s="157">
        <f t="shared" si="70"/>
        <v>1397966.2042847341</v>
      </c>
      <c r="BU278" s="158">
        <f t="shared" si="71"/>
        <v>1496275.2948120004</v>
      </c>
      <c r="BV278" s="159">
        <f t="shared" si="60"/>
        <v>1.0003261552390024</v>
      </c>
      <c r="BW278" s="160">
        <f t="shared" si="61"/>
        <v>1.0757468816297451</v>
      </c>
      <c r="BX278" s="161">
        <f t="shared" si="62"/>
        <v>1.1298074771694453</v>
      </c>
      <c r="BY278" s="29">
        <f t="shared" si="63"/>
        <v>0</v>
      </c>
      <c r="BZ278" s="59">
        <f t="shared" si="64"/>
        <v>0</v>
      </c>
      <c r="CA278" s="60">
        <f t="shared" si="65"/>
        <v>0</v>
      </c>
      <c r="CB278" s="29">
        <f t="shared" si="72"/>
        <v>0</v>
      </c>
      <c r="CC278" s="59">
        <f t="shared" si="73"/>
        <v>0</v>
      </c>
      <c r="CD278" s="60">
        <f t="shared" si="74"/>
        <v>0</v>
      </c>
      <c r="CE278" s="29">
        <f t="shared" si="66"/>
        <v>208</v>
      </c>
      <c r="CF278" s="59">
        <f t="shared" si="67"/>
        <v>49218</v>
      </c>
      <c r="CG278" s="60">
        <f t="shared" si="68"/>
        <v>85956</v>
      </c>
      <c r="CJ278" s="121"/>
    </row>
    <row r="279" spans="1:88" x14ac:dyDescent="0.2">
      <c r="A279" s="146" t="s">
        <v>426</v>
      </c>
      <c r="B279" s="47" t="s">
        <v>777</v>
      </c>
      <c r="C279" s="4" t="s">
        <v>425</v>
      </c>
      <c r="D279" s="5" t="s">
        <v>744</v>
      </c>
      <c r="E279" s="4" t="s">
        <v>737</v>
      </c>
      <c r="F279" s="5"/>
      <c r="G279" s="8" t="s">
        <v>802</v>
      </c>
      <c r="H279" s="38" t="s">
        <v>827</v>
      </c>
      <c r="I279" s="31">
        <v>0</v>
      </c>
      <c r="J279" s="64">
        <v>0.4</v>
      </c>
      <c r="K279" s="123">
        <v>2365778</v>
      </c>
      <c r="L279" s="124">
        <v>2411864.5844155843</v>
      </c>
      <c r="M279" s="125">
        <v>2457951.569627</v>
      </c>
      <c r="N279" s="147">
        <v>2188344.65</v>
      </c>
      <c r="O279" s="133">
        <v>2230974.7405844158</v>
      </c>
      <c r="P279" s="148">
        <v>2273605.2019049753</v>
      </c>
      <c r="Q279" s="149">
        <v>0.5</v>
      </c>
      <c r="R279" s="150">
        <v>0.5</v>
      </c>
      <c r="S279" s="151">
        <v>0.5</v>
      </c>
      <c r="T279" s="132">
        <v>-13214174.270268001</v>
      </c>
      <c r="U279" s="124">
        <v>-13471593.249558933</v>
      </c>
      <c r="V279" s="134">
        <v>-13729012.22885</v>
      </c>
      <c r="W279" s="152">
        <v>1979731</v>
      </c>
      <c r="X279" s="153" t="s">
        <v>821</v>
      </c>
      <c r="Y279" s="154" t="s">
        <v>821</v>
      </c>
      <c r="Z279" s="147">
        <v>14246513</v>
      </c>
      <c r="AA279" s="124">
        <v>14407054</v>
      </c>
      <c r="AB279" s="125">
        <v>16441281</v>
      </c>
      <c r="AC279" s="147">
        <v>450758</v>
      </c>
      <c r="AD279" s="124">
        <v>485731.60000000003</v>
      </c>
      <c r="AE279" s="134">
        <v>498061</v>
      </c>
      <c r="AF279" s="147"/>
      <c r="AG279" s="124">
        <v>12245</v>
      </c>
      <c r="AH279" s="134">
        <v>0</v>
      </c>
      <c r="AI279" s="147">
        <v>0</v>
      </c>
      <c r="AJ279" s="124">
        <v>0</v>
      </c>
      <c r="AK279" s="148">
        <v>0</v>
      </c>
      <c r="AL279" s="147"/>
      <c r="AM279" s="124">
        <v>0</v>
      </c>
      <c r="AN279" s="155">
        <v>0</v>
      </c>
      <c r="AO279" s="147">
        <v>0</v>
      </c>
      <c r="AP279" s="124">
        <v>0</v>
      </c>
      <c r="AQ279" s="125">
        <v>0</v>
      </c>
      <c r="AR279" s="147">
        <v>45.6</v>
      </c>
      <c r="AS279" s="124">
        <v>5874.8</v>
      </c>
      <c r="AT279" s="134">
        <v>2697.6000000000004</v>
      </c>
      <c r="AU279" s="147"/>
      <c r="AV279" s="124">
        <v>0</v>
      </c>
      <c r="AW279" s="134">
        <v>-1704.8000000000002</v>
      </c>
      <c r="AX279" s="147"/>
      <c r="AY279" s="124">
        <v>5682</v>
      </c>
      <c r="AZ279" s="134">
        <v>0</v>
      </c>
      <c r="BA279" s="147"/>
      <c r="BB279" s="124"/>
      <c r="BC279" s="148">
        <v>0</v>
      </c>
      <c r="BD279" s="147"/>
      <c r="BE279" s="124">
        <v>165926.80000000002</v>
      </c>
      <c r="BF279" s="155">
        <v>240148</v>
      </c>
      <c r="BG279" s="147"/>
      <c r="BH279" s="124"/>
      <c r="BI279" s="125">
        <v>5466.4000000000005</v>
      </c>
      <c r="BJ279" s="147">
        <v>1589.6000000000001</v>
      </c>
      <c r="BK279" s="124">
        <v>0</v>
      </c>
      <c r="BL279" s="134">
        <v>0</v>
      </c>
      <c r="BM279" s="147"/>
      <c r="BN279" s="124">
        <v>937.2</v>
      </c>
      <c r="BO279" s="155">
        <v>0</v>
      </c>
      <c r="BP279" s="147"/>
      <c r="BQ279" s="124"/>
      <c r="BR279" s="125">
        <v>8073.2000000000007</v>
      </c>
      <c r="BS279" s="156">
        <f t="shared" si="69"/>
        <v>1484731.9297319986</v>
      </c>
      <c r="BT279" s="157">
        <f t="shared" si="70"/>
        <v>1611858.1504410673</v>
      </c>
      <c r="BU279" s="158">
        <f t="shared" si="71"/>
        <v>3465010.1711499989</v>
      </c>
      <c r="BV279" s="159">
        <f t="shared" si="60"/>
        <v>0.6275871741693424</v>
      </c>
      <c r="BW279" s="160">
        <f t="shared" si="61"/>
        <v>0.66830375173473289</v>
      </c>
      <c r="BX279" s="161">
        <f t="shared" si="62"/>
        <v>1.4097145826497397</v>
      </c>
      <c r="BY279" s="29">
        <f t="shared" si="63"/>
        <v>703612.72026800131</v>
      </c>
      <c r="BZ279" s="59">
        <f t="shared" si="64"/>
        <v>619116.59014334856</v>
      </c>
      <c r="CA279" s="60">
        <f t="shared" si="65"/>
        <v>0</v>
      </c>
      <c r="CB279" s="29">
        <f t="shared" si="72"/>
        <v>703613</v>
      </c>
      <c r="CC279" s="59">
        <f t="shared" si="73"/>
        <v>619117</v>
      </c>
      <c r="CD279" s="60">
        <f t="shared" si="74"/>
        <v>0</v>
      </c>
      <c r="CE279" s="29">
        <f t="shared" si="66"/>
        <v>0</v>
      </c>
      <c r="CF279" s="59">
        <f t="shared" si="67"/>
        <v>0</v>
      </c>
      <c r="CG279" s="60">
        <f t="shared" si="68"/>
        <v>503529</v>
      </c>
      <c r="CJ279" s="121"/>
    </row>
    <row r="280" spans="1:88" x14ac:dyDescent="0.2">
      <c r="A280" s="146" t="s">
        <v>428</v>
      </c>
      <c r="B280" s="47" t="s">
        <v>777</v>
      </c>
      <c r="C280" s="4" t="s">
        <v>427</v>
      </c>
      <c r="D280" s="5" t="s">
        <v>736</v>
      </c>
      <c r="E280" s="4" t="s">
        <v>737</v>
      </c>
      <c r="F280" s="39" t="s">
        <v>787</v>
      </c>
      <c r="G280" s="36" t="s">
        <v>787</v>
      </c>
      <c r="H280" s="38" t="s">
        <v>787</v>
      </c>
      <c r="I280" s="31">
        <v>0</v>
      </c>
      <c r="J280" s="64">
        <v>0.4</v>
      </c>
      <c r="K280" s="123">
        <v>2964765</v>
      </c>
      <c r="L280" s="124">
        <v>3022520.1623376622</v>
      </c>
      <c r="M280" s="125">
        <v>3080275.532139</v>
      </c>
      <c r="N280" s="147">
        <v>2742407.625</v>
      </c>
      <c r="O280" s="133">
        <v>2795831.1501623378</v>
      </c>
      <c r="P280" s="148">
        <v>2849254.8672285751</v>
      </c>
      <c r="Q280" s="149">
        <v>0.5</v>
      </c>
      <c r="R280" s="150">
        <v>0.5</v>
      </c>
      <c r="S280" s="151">
        <v>0.5</v>
      </c>
      <c r="T280" s="132">
        <v>-9009741.1587460004</v>
      </c>
      <c r="U280" s="124">
        <v>-9185255.5969033912</v>
      </c>
      <c r="V280" s="134">
        <v>-9360770.0350609999</v>
      </c>
      <c r="W280" s="152">
        <v>235325</v>
      </c>
      <c r="X280" s="153" t="s">
        <v>817</v>
      </c>
      <c r="Y280" s="154" t="s">
        <v>821</v>
      </c>
      <c r="Z280" s="147">
        <v>12041210</v>
      </c>
      <c r="AA280" s="124">
        <v>12515016</v>
      </c>
      <c r="AB280" s="125">
        <v>12478424</v>
      </c>
      <c r="AC280" s="147">
        <v>672292.4</v>
      </c>
      <c r="AD280" s="124">
        <v>732578.60000000009</v>
      </c>
      <c r="AE280" s="134">
        <v>765083.60000000009</v>
      </c>
      <c r="AF280" s="147"/>
      <c r="AG280" s="124">
        <v>0</v>
      </c>
      <c r="AH280" s="134">
        <v>0</v>
      </c>
      <c r="AI280" s="147">
        <v>0</v>
      </c>
      <c r="AJ280" s="124">
        <v>0</v>
      </c>
      <c r="AK280" s="148">
        <v>0</v>
      </c>
      <c r="AL280" s="147"/>
      <c r="AM280" s="124">
        <v>0</v>
      </c>
      <c r="AN280" s="155">
        <v>0</v>
      </c>
      <c r="AO280" s="147">
        <v>0</v>
      </c>
      <c r="AP280" s="124">
        <v>0</v>
      </c>
      <c r="AQ280" s="125">
        <v>0</v>
      </c>
      <c r="AR280" s="147">
        <v>0</v>
      </c>
      <c r="AS280" s="124">
        <v>0</v>
      </c>
      <c r="AT280" s="134">
        <v>0</v>
      </c>
      <c r="AU280" s="147"/>
      <c r="AV280" s="124">
        <v>0</v>
      </c>
      <c r="AW280" s="134">
        <v>0</v>
      </c>
      <c r="AX280" s="147"/>
      <c r="AY280" s="124">
        <v>1130.4000000000001</v>
      </c>
      <c r="AZ280" s="134">
        <v>306</v>
      </c>
      <c r="BA280" s="147"/>
      <c r="BB280" s="124"/>
      <c r="BC280" s="148">
        <v>0</v>
      </c>
      <c r="BD280" s="147"/>
      <c r="BE280" s="124">
        <v>235159.2</v>
      </c>
      <c r="BF280" s="155">
        <v>336218.80000000005</v>
      </c>
      <c r="BG280" s="147"/>
      <c r="BH280" s="124"/>
      <c r="BI280" s="125">
        <v>4159.2</v>
      </c>
      <c r="BJ280" s="147">
        <v>6185.6</v>
      </c>
      <c r="BK280" s="124">
        <v>956</v>
      </c>
      <c r="BL280" s="134">
        <v>0</v>
      </c>
      <c r="BM280" s="147"/>
      <c r="BN280" s="124">
        <v>3729.2000000000003</v>
      </c>
      <c r="BO280" s="155">
        <v>0</v>
      </c>
      <c r="BP280" s="147"/>
      <c r="BQ280" s="124"/>
      <c r="BR280" s="125">
        <v>14470.800000000001</v>
      </c>
      <c r="BS280" s="156">
        <f t="shared" si="69"/>
        <v>3785250.8412539996</v>
      </c>
      <c r="BT280" s="157">
        <f t="shared" si="70"/>
        <v>4284487.8030966073</v>
      </c>
      <c r="BU280" s="158">
        <f t="shared" si="71"/>
        <v>4219066.3649390005</v>
      </c>
      <c r="BV280" s="159">
        <f t="shared" si="60"/>
        <v>1.2767456581732446</v>
      </c>
      <c r="BW280" s="160">
        <f t="shared" si="61"/>
        <v>1.4175216617191795</v>
      </c>
      <c r="BX280" s="161">
        <f t="shared" si="62"/>
        <v>1.369704210197457</v>
      </c>
      <c r="BY280" s="29">
        <f t="shared" si="63"/>
        <v>0</v>
      </c>
      <c r="BZ280" s="59">
        <f t="shared" si="64"/>
        <v>0</v>
      </c>
      <c r="CA280" s="60">
        <f t="shared" si="65"/>
        <v>0</v>
      </c>
      <c r="CB280" s="29">
        <f t="shared" si="72"/>
        <v>0</v>
      </c>
      <c r="CC280" s="59">
        <f t="shared" si="73"/>
        <v>0</v>
      </c>
      <c r="CD280" s="60">
        <f t="shared" si="74"/>
        <v>0</v>
      </c>
      <c r="CE280" s="29">
        <f t="shared" si="66"/>
        <v>410243</v>
      </c>
      <c r="CF280" s="59">
        <f t="shared" si="67"/>
        <v>630984</v>
      </c>
      <c r="CG280" s="60">
        <f t="shared" si="68"/>
        <v>569395</v>
      </c>
      <c r="CJ280" s="121"/>
    </row>
    <row r="281" spans="1:88" x14ac:dyDescent="0.2">
      <c r="A281" s="146" t="s">
        <v>430</v>
      </c>
      <c r="B281" s="47" t="s">
        <v>780</v>
      </c>
      <c r="C281" s="4" t="s">
        <v>429</v>
      </c>
      <c r="D281" s="5" t="s">
        <v>653</v>
      </c>
      <c r="E281" s="4" t="s">
        <v>746</v>
      </c>
      <c r="F281" s="5"/>
      <c r="G281" s="8" t="s">
        <v>802</v>
      </c>
      <c r="H281" s="40"/>
      <c r="I281" s="31">
        <v>0</v>
      </c>
      <c r="J281" s="64">
        <v>0.49</v>
      </c>
      <c r="K281" s="123">
        <v>33843042</v>
      </c>
      <c r="L281" s="124">
        <v>34502322.038961031</v>
      </c>
      <c r="M281" s="125">
        <v>35161602.533504002</v>
      </c>
      <c r="N281" s="147">
        <v>31304813.850000001</v>
      </c>
      <c r="O281" s="133">
        <v>31914647.886038955</v>
      </c>
      <c r="P281" s="148">
        <v>32524482.343491204</v>
      </c>
      <c r="Q281" s="149">
        <v>0</v>
      </c>
      <c r="R281" s="150">
        <v>0</v>
      </c>
      <c r="S281" s="151">
        <v>0</v>
      </c>
      <c r="T281" s="132">
        <v>2036756.1244189965</v>
      </c>
      <c r="U281" s="124">
        <v>2076433.1917778081</v>
      </c>
      <c r="V281" s="134">
        <v>2116110.2591360002</v>
      </c>
      <c r="W281" s="152">
        <v>2380000</v>
      </c>
      <c r="X281" s="153" t="s">
        <v>821</v>
      </c>
      <c r="Y281" s="154" t="s">
        <v>821</v>
      </c>
      <c r="Z281" s="147">
        <v>30613590</v>
      </c>
      <c r="AA281" s="124">
        <v>33611129</v>
      </c>
      <c r="AB281" s="125">
        <v>35200312</v>
      </c>
      <c r="AC281" s="147">
        <v>597373.29575000005</v>
      </c>
      <c r="AD281" s="124">
        <v>658079.30999999994</v>
      </c>
      <c r="AE281" s="134">
        <v>702650.2</v>
      </c>
      <c r="AF281" s="147"/>
      <c r="AG281" s="124">
        <v>26158.895</v>
      </c>
      <c r="AH281" s="134">
        <v>13303.744999999999</v>
      </c>
      <c r="AI281" s="147">
        <v>0</v>
      </c>
      <c r="AJ281" s="124">
        <v>5791.8</v>
      </c>
      <c r="AK281" s="148">
        <v>1353.3799999999999</v>
      </c>
      <c r="AL281" s="147"/>
      <c r="AM281" s="124">
        <v>0</v>
      </c>
      <c r="AN281" s="155">
        <v>0</v>
      </c>
      <c r="AO281" s="147">
        <v>0</v>
      </c>
      <c r="AP281" s="124">
        <v>0</v>
      </c>
      <c r="AQ281" s="125">
        <v>0</v>
      </c>
      <c r="AR281" s="147">
        <v>0</v>
      </c>
      <c r="AS281" s="124">
        <v>7369.5999999999995</v>
      </c>
      <c r="AT281" s="134">
        <v>13237.35</v>
      </c>
      <c r="AU281" s="147"/>
      <c r="AV281" s="124">
        <v>2248.12</v>
      </c>
      <c r="AW281" s="134">
        <v>-7.35</v>
      </c>
      <c r="AX281" s="147"/>
      <c r="AY281" s="124">
        <v>3532.41</v>
      </c>
      <c r="AZ281" s="134">
        <v>17599.329999999998</v>
      </c>
      <c r="BA281" s="147"/>
      <c r="BB281" s="124"/>
      <c r="BC281" s="148">
        <v>280.77</v>
      </c>
      <c r="BD281" s="147"/>
      <c r="BE281" s="124">
        <v>133303.51999999999</v>
      </c>
      <c r="BF281" s="155">
        <v>218176.91</v>
      </c>
      <c r="BG281" s="147"/>
      <c r="BH281" s="124"/>
      <c r="BI281" s="125">
        <v>19634.79</v>
      </c>
      <c r="BJ281" s="147">
        <v>3522.7079999999996</v>
      </c>
      <c r="BK281" s="124">
        <v>2626.89</v>
      </c>
      <c r="BL281" s="134">
        <v>0</v>
      </c>
      <c r="BM281" s="147"/>
      <c r="BN281" s="124">
        <v>0</v>
      </c>
      <c r="BO281" s="155">
        <v>0</v>
      </c>
      <c r="BP281" s="147"/>
      <c r="BQ281" s="124"/>
      <c r="BR281" s="125">
        <v>5567.38</v>
      </c>
      <c r="BS281" s="156">
        <f t="shared" si="69"/>
        <v>33251242.128168996</v>
      </c>
      <c r="BT281" s="157">
        <f t="shared" si="70"/>
        <v>36526672.736777812</v>
      </c>
      <c r="BU281" s="158">
        <f t="shared" si="71"/>
        <v>38308218.764136001</v>
      </c>
      <c r="BV281" s="159">
        <f t="shared" si="60"/>
        <v>0.98251339605254739</v>
      </c>
      <c r="BW281" s="160">
        <f t="shared" si="61"/>
        <v>1.0586728828144039</v>
      </c>
      <c r="BX281" s="161">
        <f t="shared" si="62"/>
        <v>1.0894901257027101</v>
      </c>
      <c r="BY281" s="29">
        <f t="shared" si="63"/>
        <v>0</v>
      </c>
      <c r="BZ281" s="59">
        <f t="shared" si="64"/>
        <v>0</v>
      </c>
      <c r="CA281" s="60">
        <f t="shared" si="65"/>
        <v>0</v>
      </c>
      <c r="CB281" s="29">
        <f t="shared" si="72"/>
        <v>0</v>
      </c>
      <c r="CC281" s="59">
        <f t="shared" si="73"/>
        <v>0</v>
      </c>
      <c r="CD281" s="60">
        <f t="shared" si="74"/>
        <v>0</v>
      </c>
      <c r="CE281" s="29">
        <f t="shared" si="66"/>
        <v>0</v>
      </c>
      <c r="CF281" s="59">
        <f t="shared" si="67"/>
        <v>0</v>
      </c>
      <c r="CG281" s="60">
        <f t="shared" si="68"/>
        <v>0</v>
      </c>
      <c r="CJ281" s="121"/>
    </row>
    <row r="282" spans="1:88" x14ac:dyDescent="0.2">
      <c r="A282" s="146" t="s">
        <v>432</v>
      </c>
      <c r="B282" s="47" t="s">
        <v>777</v>
      </c>
      <c r="C282" s="4" t="s">
        <v>431</v>
      </c>
      <c r="D282" s="5" t="s">
        <v>703</v>
      </c>
      <c r="E282" s="4" t="s">
        <v>704</v>
      </c>
      <c r="F282" s="5"/>
      <c r="G282" s="8" t="s">
        <v>802</v>
      </c>
      <c r="H282" s="38" t="s">
        <v>830</v>
      </c>
      <c r="I282" s="31">
        <v>0</v>
      </c>
      <c r="J282" s="64">
        <v>0.4</v>
      </c>
      <c r="K282" s="123">
        <v>4419396</v>
      </c>
      <c r="L282" s="124">
        <v>4505488.1298701297</v>
      </c>
      <c r="M282" s="125">
        <v>4591580.7116759997</v>
      </c>
      <c r="N282" s="147">
        <v>4087941.3000000003</v>
      </c>
      <c r="O282" s="133">
        <v>4167576.5201298702</v>
      </c>
      <c r="P282" s="148">
        <v>4247212.1583003001</v>
      </c>
      <c r="Q282" s="149">
        <v>0.5</v>
      </c>
      <c r="R282" s="150">
        <v>0.5</v>
      </c>
      <c r="S282" s="151">
        <v>0.5</v>
      </c>
      <c r="T282" s="132">
        <v>-5090964.2182510002</v>
      </c>
      <c r="U282" s="124">
        <v>-5190138.845879266</v>
      </c>
      <c r="V282" s="134">
        <v>-5289313.4735080004</v>
      </c>
      <c r="W282" s="152">
        <v>1105000</v>
      </c>
      <c r="X282" s="153" t="s">
        <v>821</v>
      </c>
      <c r="Y282" s="154" t="s">
        <v>821</v>
      </c>
      <c r="Z282" s="147">
        <v>9613775</v>
      </c>
      <c r="AA282" s="124">
        <v>9538913</v>
      </c>
      <c r="AB282" s="125">
        <v>9895480</v>
      </c>
      <c r="AC282" s="147">
        <v>811858.8</v>
      </c>
      <c r="AD282" s="124">
        <v>864304.20000000007</v>
      </c>
      <c r="AE282" s="134">
        <v>897003</v>
      </c>
      <c r="AF282" s="147"/>
      <c r="AG282" s="124">
        <v>13732.2</v>
      </c>
      <c r="AH282" s="134">
        <v>8226</v>
      </c>
      <c r="AI282" s="147">
        <v>0</v>
      </c>
      <c r="AJ282" s="124">
        <v>0</v>
      </c>
      <c r="AK282" s="148">
        <v>0</v>
      </c>
      <c r="AL282" s="147"/>
      <c r="AM282" s="124">
        <v>0</v>
      </c>
      <c r="AN282" s="155">
        <v>0</v>
      </c>
      <c r="AO282" s="147">
        <v>0</v>
      </c>
      <c r="AP282" s="124">
        <v>0</v>
      </c>
      <c r="AQ282" s="125">
        <v>0</v>
      </c>
      <c r="AR282" s="147">
        <v>0</v>
      </c>
      <c r="AS282" s="124">
        <v>0</v>
      </c>
      <c r="AT282" s="134">
        <v>0</v>
      </c>
      <c r="AU282" s="147"/>
      <c r="AV282" s="124">
        <v>0</v>
      </c>
      <c r="AW282" s="134">
        <v>0</v>
      </c>
      <c r="AX282" s="147"/>
      <c r="AY282" s="124">
        <v>1068.4000000000001</v>
      </c>
      <c r="AZ282" s="134">
        <v>4891.6000000000004</v>
      </c>
      <c r="BA282" s="147"/>
      <c r="BB282" s="124"/>
      <c r="BC282" s="148">
        <v>0</v>
      </c>
      <c r="BD282" s="147"/>
      <c r="BE282" s="124">
        <v>207702</v>
      </c>
      <c r="BF282" s="155">
        <v>292057.60000000003</v>
      </c>
      <c r="BG282" s="147"/>
      <c r="BH282" s="124"/>
      <c r="BI282" s="125">
        <v>3430.4</v>
      </c>
      <c r="BJ282" s="147">
        <v>0</v>
      </c>
      <c r="BK282" s="124">
        <v>0</v>
      </c>
      <c r="BL282" s="134">
        <v>0</v>
      </c>
      <c r="BM282" s="147"/>
      <c r="BN282" s="124">
        <v>0</v>
      </c>
      <c r="BO282" s="155">
        <v>0</v>
      </c>
      <c r="BP282" s="147"/>
      <c r="BQ282" s="124"/>
      <c r="BR282" s="125">
        <v>6432.4000000000005</v>
      </c>
      <c r="BS282" s="156">
        <f t="shared" si="69"/>
        <v>5334669.5817490006</v>
      </c>
      <c r="BT282" s="157">
        <f t="shared" si="70"/>
        <v>5435580.9541207328</v>
      </c>
      <c r="BU282" s="158">
        <f t="shared" si="71"/>
        <v>5818207.5264919996</v>
      </c>
      <c r="BV282" s="159">
        <f t="shared" si="60"/>
        <v>1.2071037720423787</v>
      </c>
      <c r="BW282" s="160">
        <f t="shared" si="61"/>
        <v>1.2064355287242567</v>
      </c>
      <c r="BX282" s="161">
        <f t="shared" si="62"/>
        <v>1.2671469569720928</v>
      </c>
      <c r="BY282" s="29">
        <f t="shared" si="63"/>
        <v>0</v>
      </c>
      <c r="BZ282" s="59">
        <f t="shared" si="64"/>
        <v>0</v>
      </c>
      <c r="CA282" s="60">
        <f t="shared" si="65"/>
        <v>0</v>
      </c>
      <c r="CB282" s="29">
        <f t="shared" si="72"/>
        <v>0</v>
      </c>
      <c r="CC282" s="59">
        <f t="shared" si="73"/>
        <v>0</v>
      </c>
      <c r="CD282" s="60">
        <f t="shared" si="74"/>
        <v>0</v>
      </c>
      <c r="CE282" s="29">
        <f t="shared" si="66"/>
        <v>457637</v>
      </c>
      <c r="CF282" s="59">
        <f t="shared" si="67"/>
        <v>465046</v>
      </c>
      <c r="CG282" s="60">
        <f t="shared" si="68"/>
        <v>613313</v>
      </c>
      <c r="CJ282" s="121"/>
    </row>
    <row r="283" spans="1:88" x14ac:dyDescent="0.2">
      <c r="A283" s="146" t="s">
        <v>434</v>
      </c>
      <c r="B283" s="47" t="s">
        <v>777</v>
      </c>
      <c r="C283" s="4" t="s">
        <v>433</v>
      </c>
      <c r="D283" s="5" t="s">
        <v>705</v>
      </c>
      <c r="E283" s="4" t="s">
        <v>706</v>
      </c>
      <c r="F283" s="5"/>
      <c r="G283" s="8" t="s">
        <v>802</v>
      </c>
      <c r="H283" s="40"/>
      <c r="I283" s="31">
        <v>0</v>
      </c>
      <c r="J283" s="64">
        <v>0.4</v>
      </c>
      <c r="K283" s="123">
        <v>2080248.9999999998</v>
      </c>
      <c r="L283" s="124">
        <v>2120773.3311688309</v>
      </c>
      <c r="M283" s="125">
        <v>2161297.978755</v>
      </c>
      <c r="N283" s="147">
        <v>1924230.325</v>
      </c>
      <c r="O283" s="133">
        <v>1961715.3313311685</v>
      </c>
      <c r="P283" s="148">
        <v>1999200.6303483751</v>
      </c>
      <c r="Q283" s="149">
        <v>0.5</v>
      </c>
      <c r="R283" s="150">
        <v>0.5</v>
      </c>
      <c r="S283" s="151">
        <v>0.5</v>
      </c>
      <c r="T283" s="132">
        <v>-15709875.784008998</v>
      </c>
      <c r="U283" s="124">
        <v>-16015912.325255925</v>
      </c>
      <c r="V283" s="134">
        <v>-16321948.866502002</v>
      </c>
      <c r="W283" s="152">
        <v>2735290</v>
      </c>
      <c r="X283" s="153" t="s">
        <v>821</v>
      </c>
      <c r="Y283" s="154" t="s">
        <v>821</v>
      </c>
      <c r="Z283" s="147">
        <v>17616342</v>
      </c>
      <c r="AA283" s="124">
        <v>17376008</v>
      </c>
      <c r="AB283" s="125">
        <v>20831505</v>
      </c>
      <c r="AC283" s="147">
        <v>451552.4</v>
      </c>
      <c r="AD283" s="124">
        <v>493547</v>
      </c>
      <c r="AE283" s="134">
        <v>516558.2</v>
      </c>
      <c r="AF283" s="147"/>
      <c r="AG283" s="124">
        <v>20326.600000000002</v>
      </c>
      <c r="AH283" s="134">
        <v>21416.600000000002</v>
      </c>
      <c r="AI283" s="147">
        <v>0</v>
      </c>
      <c r="AJ283" s="124">
        <v>0</v>
      </c>
      <c r="AK283" s="148">
        <v>0</v>
      </c>
      <c r="AL283" s="147"/>
      <c r="AM283" s="124">
        <v>0</v>
      </c>
      <c r="AN283" s="155">
        <v>0</v>
      </c>
      <c r="AO283" s="147">
        <v>0</v>
      </c>
      <c r="AP283" s="124">
        <v>0</v>
      </c>
      <c r="AQ283" s="125">
        <v>0</v>
      </c>
      <c r="AR283" s="147">
        <v>0</v>
      </c>
      <c r="AS283" s="124">
        <v>0</v>
      </c>
      <c r="AT283" s="134">
        <v>0</v>
      </c>
      <c r="AU283" s="147"/>
      <c r="AV283" s="124">
        <v>0</v>
      </c>
      <c r="AW283" s="134">
        <v>0</v>
      </c>
      <c r="AX283" s="147"/>
      <c r="AY283" s="124">
        <v>2470.8000000000002</v>
      </c>
      <c r="AZ283" s="134">
        <v>9663.2000000000007</v>
      </c>
      <c r="BA283" s="147"/>
      <c r="BB283" s="124"/>
      <c r="BC283" s="148">
        <v>2448.4</v>
      </c>
      <c r="BD283" s="147"/>
      <c r="BE283" s="124">
        <v>113633.20000000001</v>
      </c>
      <c r="BF283" s="155">
        <v>168829.2</v>
      </c>
      <c r="BG283" s="147"/>
      <c r="BH283" s="124"/>
      <c r="BI283" s="125">
        <v>12019.2</v>
      </c>
      <c r="BJ283" s="147">
        <v>0</v>
      </c>
      <c r="BK283" s="124">
        <v>16152</v>
      </c>
      <c r="BL283" s="134">
        <v>0</v>
      </c>
      <c r="BM283" s="147"/>
      <c r="BN283" s="124">
        <v>26654</v>
      </c>
      <c r="BO283" s="155">
        <v>227.20000000000002</v>
      </c>
      <c r="BP283" s="147"/>
      <c r="BQ283" s="124"/>
      <c r="BR283" s="125">
        <v>0</v>
      </c>
      <c r="BS283" s="156">
        <f t="shared" si="69"/>
        <v>2358018.6159910001</v>
      </c>
      <c r="BT283" s="157">
        <f t="shared" si="70"/>
        <v>2032879.2747440767</v>
      </c>
      <c r="BU283" s="158">
        <f t="shared" si="71"/>
        <v>5240718.1334979944</v>
      </c>
      <c r="BV283" s="159">
        <f t="shared" si="60"/>
        <v>1.1335270998765052</v>
      </c>
      <c r="BW283" s="160">
        <f t="shared" si="61"/>
        <v>0.95855565744203663</v>
      </c>
      <c r="BX283" s="161">
        <f t="shared" si="62"/>
        <v>2.4248012930252552</v>
      </c>
      <c r="BY283" s="29">
        <f t="shared" si="63"/>
        <v>0</v>
      </c>
      <c r="BZ283" s="59">
        <f t="shared" si="64"/>
        <v>0</v>
      </c>
      <c r="CA283" s="60">
        <f t="shared" si="65"/>
        <v>0</v>
      </c>
      <c r="CB283" s="29">
        <f t="shared" si="72"/>
        <v>0</v>
      </c>
      <c r="CC283" s="59">
        <f t="shared" si="73"/>
        <v>0</v>
      </c>
      <c r="CD283" s="60">
        <f t="shared" si="74"/>
        <v>0</v>
      </c>
      <c r="CE283" s="29">
        <f t="shared" si="66"/>
        <v>138885</v>
      </c>
      <c r="CF283" s="59">
        <f t="shared" si="67"/>
        <v>0</v>
      </c>
      <c r="CG283" s="60">
        <f t="shared" si="68"/>
        <v>1539710</v>
      </c>
      <c r="CJ283" s="121"/>
    </row>
    <row r="284" spans="1:88" x14ac:dyDescent="0.2">
      <c r="A284" s="146" t="s">
        <v>436</v>
      </c>
      <c r="B284" s="47" t="s">
        <v>777</v>
      </c>
      <c r="C284" s="4" t="s">
        <v>435</v>
      </c>
      <c r="D284" s="5" t="s">
        <v>728</v>
      </c>
      <c r="E284" s="4" t="s">
        <v>653</v>
      </c>
      <c r="F284" s="39" t="s">
        <v>788</v>
      </c>
      <c r="G284" s="36" t="s">
        <v>788</v>
      </c>
      <c r="H284" s="38" t="s">
        <v>788</v>
      </c>
      <c r="I284" s="31">
        <v>0</v>
      </c>
      <c r="J284" s="64">
        <v>0.4</v>
      </c>
      <c r="K284" s="123">
        <v>1612841</v>
      </c>
      <c r="L284" s="124">
        <v>1644259.9805194803</v>
      </c>
      <c r="M284" s="125">
        <v>1675678.520004</v>
      </c>
      <c r="N284" s="147">
        <v>1491877.925</v>
      </c>
      <c r="O284" s="133">
        <v>1520940.4819805194</v>
      </c>
      <c r="P284" s="148">
        <v>1550002.6310037002</v>
      </c>
      <c r="Q284" s="149">
        <v>0.5</v>
      </c>
      <c r="R284" s="150">
        <v>0.5</v>
      </c>
      <c r="S284" s="151">
        <v>0.5</v>
      </c>
      <c r="T284" s="132">
        <v>-11672801.035806002</v>
      </c>
      <c r="U284" s="124">
        <v>-11900193.263776246</v>
      </c>
      <c r="V284" s="134">
        <v>-12127585.491746999</v>
      </c>
      <c r="W284" s="152">
        <v>2566066</v>
      </c>
      <c r="X284" s="153" t="s">
        <v>817</v>
      </c>
      <c r="Y284" s="154" t="s">
        <v>821</v>
      </c>
      <c r="Z284" s="147">
        <v>12950283</v>
      </c>
      <c r="AA284" s="124">
        <v>9231736</v>
      </c>
      <c r="AB284" s="125">
        <v>13115540</v>
      </c>
      <c r="AC284" s="147">
        <v>321019.04000000004</v>
      </c>
      <c r="AD284" s="124">
        <v>346572.4</v>
      </c>
      <c r="AE284" s="134">
        <v>367944.80000000005</v>
      </c>
      <c r="AF284" s="147"/>
      <c r="AG284" s="124">
        <v>12065.2</v>
      </c>
      <c r="AH284" s="134">
        <v>4440.4000000000005</v>
      </c>
      <c r="AI284" s="147">
        <v>0</v>
      </c>
      <c r="AJ284" s="124">
        <v>0</v>
      </c>
      <c r="AK284" s="148">
        <v>0</v>
      </c>
      <c r="AL284" s="147"/>
      <c r="AM284" s="124">
        <v>0</v>
      </c>
      <c r="AN284" s="155">
        <v>0</v>
      </c>
      <c r="AO284" s="147">
        <v>0</v>
      </c>
      <c r="AP284" s="124">
        <v>0</v>
      </c>
      <c r="AQ284" s="125">
        <v>0</v>
      </c>
      <c r="AR284" s="147">
        <v>0</v>
      </c>
      <c r="AS284" s="124">
        <v>0</v>
      </c>
      <c r="AT284" s="134">
        <v>0</v>
      </c>
      <c r="AU284" s="147"/>
      <c r="AV284" s="124">
        <v>0</v>
      </c>
      <c r="AW284" s="134">
        <v>0</v>
      </c>
      <c r="AX284" s="147"/>
      <c r="AY284" s="124">
        <v>1232.8000000000002</v>
      </c>
      <c r="AZ284" s="134">
        <v>8454.8000000000011</v>
      </c>
      <c r="BA284" s="147"/>
      <c r="BB284" s="124"/>
      <c r="BC284" s="148">
        <v>1908.8000000000002</v>
      </c>
      <c r="BD284" s="147"/>
      <c r="BE284" s="124">
        <v>86165.200000000012</v>
      </c>
      <c r="BF284" s="155">
        <v>122559.20000000001</v>
      </c>
      <c r="BG284" s="147"/>
      <c r="BH284" s="124"/>
      <c r="BI284" s="125">
        <v>8086.8</v>
      </c>
      <c r="BJ284" s="147">
        <v>859.6</v>
      </c>
      <c r="BK284" s="124">
        <v>4594</v>
      </c>
      <c r="BL284" s="134">
        <v>0</v>
      </c>
      <c r="BM284" s="147"/>
      <c r="BN284" s="124">
        <v>6468.4000000000005</v>
      </c>
      <c r="BO284" s="155">
        <v>0</v>
      </c>
      <c r="BP284" s="147"/>
      <c r="BQ284" s="124"/>
      <c r="BR284" s="125">
        <v>1965.6000000000001</v>
      </c>
      <c r="BS284" s="156">
        <f t="shared" si="69"/>
        <v>2420501.7241939958</v>
      </c>
      <c r="BT284" s="157">
        <f t="shared" si="70"/>
        <v>-2416644.5437762458</v>
      </c>
      <c r="BU284" s="158">
        <f t="shared" si="71"/>
        <v>1298029.6282530036</v>
      </c>
      <c r="BV284" s="159">
        <f t="shared" si="60"/>
        <v>1.5007689686670886</v>
      </c>
      <c r="BW284" s="160">
        <f t="shared" si="61"/>
        <v>-1.4697460087867258</v>
      </c>
      <c r="BX284" s="161">
        <f t="shared" si="62"/>
        <v>0.77462926973003454</v>
      </c>
      <c r="BY284" s="29">
        <f t="shared" si="63"/>
        <v>0</v>
      </c>
      <c r="BZ284" s="59">
        <f t="shared" si="64"/>
        <v>3937585.0257567652</v>
      </c>
      <c r="CA284" s="60">
        <f t="shared" si="65"/>
        <v>251973.00275069661</v>
      </c>
      <c r="CB284" s="29">
        <f t="shared" si="72"/>
        <v>0</v>
      </c>
      <c r="CC284" s="59">
        <f t="shared" si="73"/>
        <v>3937585</v>
      </c>
      <c r="CD284" s="60">
        <f t="shared" si="74"/>
        <v>251973</v>
      </c>
      <c r="CE284" s="29">
        <f t="shared" si="66"/>
        <v>403830</v>
      </c>
      <c r="CF284" s="59">
        <f t="shared" si="67"/>
        <v>0</v>
      </c>
      <c r="CG284" s="60">
        <f t="shared" si="68"/>
        <v>0</v>
      </c>
      <c r="CJ284" s="121"/>
    </row>
    <row r="285" spans="1:88" x14ac:dyDescent="0.2">
      <c r="A285" s="146" t="s">
        <v>438</v>
      </c>
      <c r="B285" s="47" t="s">
        <v>777</v>
      </c>
      <c r="C285" s="4" t="s">
        <v>437</v>
      </c>
      <c r="D285" s="5" t="s">
        <v>696</v>
      </c>
      <c r="E285" s="4" t="s">
        <v>697</v>
      </c>
      <c r="F285" s="5"/>
      <c r="G285" s="8" t="s">
        <v>802</v>
      </c>
      <c r="H285" s="38" t="s">
        <v>801</v>
      </c>
      <c r="I285" s="31">
        <v>0</v>
      </c>
      <c r="J285" s="64">
        <v>0.4</v>
      </c>
      <c r="K285" s="123">
        <v>4414968</v>
      </c>
      <c r="L285" s="124">
        <v>4500973.8701298693</v>
      </c>
      <c r="M285" s="125">
        <v>4586979.3978350004</v>
      </c>
      <c r="N285" s="147">
        <v>4083845.4000000004</v>
      </c>
      <c r="O285" s="133">
        <v>4163400.8298701295</v>
      </c>
      <c r="P285" s="148">
        <v>4242955.9429973755</v>
      </c>
      <c r="Q285" s="149">
        <v>0.5</v>
      </c>
      <c r="R285" s="150">
        <v>0.5</v>
      </c>
      <c r="S285" s="151">
        <v>0.5</v>
      </c>
      <c r="T285" s="132">
        <v>-8234167.970799</v>
      </c>
      <c r="U285" s="124">
        <v>-8394573.8403600194</v>
      </c>
      <c r="V285" s="134">
        <v>-8554979.7099210005</v>
      </c>
      <c r="W285" s="152">
        <v>134418</v>
      </c>
      <c r="X285" s="153" t="s">
        <v>821</v>
      </c>
      <c r="Y285" s="154" t="s">
        <v>821</v>
      </c>
      <c r="Z285" s="147">
        <v>11982058</v>
      </c>
      <c r="AA285" s="124">
        <v>10371903</v>
      </c>
      <c r="AB285" s="125">
        <v>12612217</v>
      </c>
      <c r="AC285" s="147">
        <v>667762.48400000005</v>
      </c>
      <c r="AD285" s="124">
        <v>732148</v>
      </c>
      <c r="AE285" s="134">
        <v>777265.60000000009</v>
      </c>
      <c r="AF285" s="147"/>
      <c r="AG285" s="124">
        <v>27067.800000000003</v>
      </c>
      <c r="AH285" s="134">
        <v>0</v>
      </c>
      <c r="AI285" s="147">
        <v>0</v>
      </c>
      <c r="AJ285" s="124">
        <v>0</v>
      </c>
      <c r="AK285" s="148">
        <v>0</v>
      </c>
      <c r="AL285" s="147"/>
      <c r="AM285" s="124">
        <v>0</v>
      </c>
      <c r="AN285" s="155">
        <v>0</v>
      </c>
      <c r="AO285" s="147">
        <v>0</v>
      </c>
      <c r="AP285" s="124">
        <v>0</v>
      </c>
      <c r="AQ285" s="125">
        <v>0</v>
      </c>
      <c r="AR285" s="147">
        <v>0</v>
      </c>
      <c r="AS285" s="124">
        <v>7396</v>
      </c>
      <c r="AT285" s="134">
        <v>9082</v>
      </c>
      <c r="AU285" s="147"/>
      <c r="AV285" s="124">
        <v>0</v>
      </c>
      <c r="AW285" s="134">
        <v>0</v>
      </c>
      <c r="AX285" s="147"/>
      <c r="AY285" s="124">
        <v>972.40000000000009</v>
      </c>
      <c r="AZ285" s="134">
        <v>8809.6</v>
      </c>
      <c r="BA285" s="147"/>
      <c r="BB285" s="124"/>
      <c r="BC285" s="148">
        <v>-142.80000000000001</v>
      </c>
      <c r="BD285" s="147"/>
      <c r="BE285" s="124">
        <v>248459.2</v>
      </c>
      <c r="BF285" s="155">
        <v>333635.60000000003</v>
      </c>
      <c r="BG285" s="147"/>
      <c r="BH285" s="124"/>
      <c r="BI285" s="125">
        <v>-5194</v>
      </c>
      <c r="BJ285" s="147">
        <v>0</v>
      </c>
      <c r="BK285" s="124">
        <v>0</v>
      </c>
      <c r="BL285" s="134">
        <v>0</v>
      </c>
      <c r="BM285" s="147"/>
      <c r="BN285" s="124">
        <v>0</v>
      </c>
      <c r="BO285" s="155">
        <v>0</v>
      </c>
      <c r="BP285" s="147"/>
      <c r="BQ285" s="124"/>
      <c r="BR285" s="125">
        <v>6376.4000000000005</v>
      </c>
      <c r="BS285" s="156">
        <f t="shared" si="69"/>
        <v>4415652.5132009992</v>
      </c>
      <c r="BT285" s="157">
        <f t="shared" si="70"/>
        <v>2993372.559639981</v>
      </c>
      <c r="BU285" s="158">
        <f t="shared" si="71"/>
        <v>5187069.690078998</v>
      </c>
      <c r="BV285" s="159">
        <f t="shared" si="60"/>
        <v>1.0001550437513929</v>
      </c>
      <c r="BW285" s="160">
        <f t="shared" si="61"/>
        <v>0.66504997496322094</v>
      </c>
      <c r="BX285" s="161">
        <f t="shared" si="62"/>
        <v>1.1308247193190433</v>
      </c>
      <c r="BY285" s="29">
        <f t="shared" si="63"/>
        <v>0</v>
      </c>
      <c r="BZ285" s="59">
        <f t="shared" si="64"/>
        <v>1170028.2702301485</v>
      </c>
      <c r="CA285" s="60">
        <f t="shared" si="65"/>
        <v>0</v>
      </c>
      <c r="CB285" s="29">
        <f t="shared" si="72"/>
        <v>0</v>
      </c>
      <c r="CC285" s="59">
        <f t="shared" si="73"/>
        <v>1170028</v>
      </c>
      <c r="CD285" s="60">
        <f t="shared" si="74"/>
        <v>0</v>
      </c>
      <c r="CE285" s="29">
        <f t="shared" si="66"/>
        <v>342</v>
      </c>
      <c r="CF285" s="59">
        <f t="shared" si="67"/>
        <v>0</v>
      </c>
      <c r="CG285" s="60">
        <f t="shared" si="68"/>
        <v>300045</v>
      </c>
      <c r="CJ285" s="121"/>
    </row>
    <row r="286" spans="1:88" x14ac:dyDescent="0.2">
      <c r="A286" s="146" t="s">
        <v>440</v>
      </c>
      <c r="B286" s="47" t="s">
        <v>777</v>
      </c>
      <c r="C286" s="4" t="s">
        <v>439</v>
      </c>
      <c r="D286" s="5" t="s">
        <v>722</v>
      </c>
      <c r="E286" s="4" t="s">
        <v>653</v>
      </c>
      <c r="F286" s="5"/>
      <c r="G286" s="8" t="s">
        <v>802</v>
      </c>
      <c r="H286" s="38" t="s">
        <v>831</v>
      </c>
      <c r="I286" s="31">
        <v>0</v>
      </c>
      <c r="J286" s="64">
        <v>0.4</v>
      </c>
      <c r="K286" s="123">
        <v>1742625</v>
      </c>
      <c r="L286" s="124">
        <v>1776572.2402597403</v>
      </c>
      <c r="M286" s="125">
        <v>1810519.461376</v>
      </c>
      <c r="N286" s="147">
        <v>1611928.125</v>
      </c>
      <c r="O286" s="133">
        <v>1643329.3222402597</v>
      </c>
      <c r="P286" s="148">
        <v>1674730.5017728</v>
      </c>
      <c r="Q286" s="149">
        <v>0.5</v>
      </c>
      <c r="R286" s="150">
        <v>0.5</v>
      </c>
      <c r="S286" s="151">
        <v>0.5</v>
      </c>
      <c r="T286" s="132">
        <v>-8321305.2569389986</v>
      </c>
      <c r="U286" s="124">
        <v>-8483408.6061001476</v>
      </c>
      <c r="V286" s="134">
        <v>-8645511.9552609995</v>
      </c>
      <c r="W286" s="152">
        <v>931866</v>
      </c>
      <c r="X286" s="153" t="s">
        <v>821</v>
      </c>
      <c r="Y286" s="154" t="s">
        <v>821</v>
      </c>
      <c r="Z286" s="147">
        <v>10113622</v>
      </c>
      <c r="AA286" s="124">
        <v>8614606</v>
      </c>
      <c r="AB286" s="125">
        <v>11686362</v>
      </c>
      <c r="AC286" s="147">
        <v>174887.40000000002</v>
      </c>
      <c r="AD286" s="124">
        <v>181610</v>
      </c>
      <c r="AE286" s="134">
        <v>190860.6</v>
      </c>
      <c r="AF286" s="147"/>
      <c r="AG286" s="124">
        <v>9165.2000000000007</v>
      </c>
      <c r="AH286" s="134">
        <v>12475.400000000001</v>
      </c>
      <c r="AI286" s="147">
        <v>0</v>
      </c>
      <c r="AJ286" s="124">
        <v>0</v>
      </c>
      <c r="AK286" s="148">
        <v>0</v>
      </c>
      <c r="AL286" s="147"/>
      <c r="AM286" s="124">
        <v>0</v>
      </c>
      <c r="AN286" s="155">
        <v>0</v>
      </c>
      <c r="AO286" s="147">
        <v>0</v>
      </c>
      <c r="AP286" s="124">
        <v>0</v>
      </c>
      <c r="AQ286" s="125">
        <v>0</v>
      </c>
      <c r="AR286" s="147">
        <v>0</v>
      </c>
      <c r="AS286" s="124">
        <v>0</v>
      </c>
      <c r="AT286" s="134">
        <v>0</v>
      </c>
      <c r="AU286" s="147"/>
      <c r="AV286" s="124">
        <v>0</v>
      </c>
      <c r="AW286" s="134">
        <v>0</v>
      </c>
      <c r="AX286" s="147"/>
      <c r="AY286" s="124">
        <v>0</v>
      </c>
      <c r="AZ286" s="134">
        <v>1467.6000000000001</v>
      </c>
      <c r="BA286" s="147"/>
      <c r="BB286" s="124"/>
      <c r="BC286" s="148">
        <v>920.80000000000007</v>
      </c>
      <c r="BD286" s="147"/>
      <c r="BE286" s="124">
        <v>152537.60000000001</v>
      </c>
      <c r="BF286" s="155">
        <v>211856.40000000002</v>
      </c>
      <c r="BG286" s="147"/>
      <c r="BH286" s="124"/>
      <c r="BI286" s="125">
        <v>-2260</v>
      </c>
      <c r="BJ286" s="147">
        <v>0</v>
      </c>
      <c r="BK286" s="124">
        <v>0</v>
      </c>
      <c r="BL286" s="134">
        <v>0</v>
      </c>
      <c r="BM286" s="147"/>
      <c r="BN286" s="124">
        <v>0</v>
      </c>
      <c r="BO286" s="155">
        <v>0</v>
      </c>
      <c r="BP286" s="147"/>
      <c r="BQ286" s="124"/>
      <c r="BR286" s="125">
        <v>3856.8</v>
      </c>
      <c r="BS286" s="156">
        <f t="shared" si="69"/>
        <v>1967204.1430610018</v>
      </c>
      <c r="BT286" s="157">
        <f t="shared" si="70"/>
        <v>474510.19389985129</v>
      </c>
      <c r="BU286" s="158">
        <f t="shared" si="71"/>
        <v>3460027.644739002</v>
      </c>
      <c r="BV286" s="159">
        <f t="shared" si="60"/>
        <v>1.1288740509639204</v>
      </c>
      <c r="BW286" s="160">
        <f t="shared" si="61"/>
        <v>0.26709310386977364</v>
      </c>
      <c r="BX286" s="161">
        <f t="shared" si="62"/>
        <v>1.9110690155793029</v>
      </c>
      <c r="BY286" s="29">
        <f t="shared" si="63"/>
        <v>0</v>
      </c>
      <c r="BZ286" s="59">
        <f t="shared" si="64"/>
        <v>1168819.1283404084</v>
      </c>
      <c r="CA286" s="60">
        <f t="shared" si="65"/>
        <v>0</v>
      </c>
      <c r="CB286" s="29">
        <f t="shared" si="72"/>
        <v>0</v>
      </c>
      <c r="CC286" s="59">
        <f t="shared" si="73"/>
        <v>1168819</v>
      </c>
      <c r="CD286" s="60">
        <f t="shared" si="74"/>
        <v>0</v>
      </c>
      <c r="CE286" s="29">
        <f t="shared" si="66"/>
        <v>112290</v>
      </c>
      <c r="CF286" s="59">
        <f t="shared" si="67"/>
        <v>0</v>
      </c>
      <c r="CG286" s="60">
        <f t="shared" si="68"/>
        <v>824754</v>
      </c>
      <c r="CJ286" s="121"/>
    </row>
    <row r="287" spans="1:88" x14ac:dyDescent="0.2">
      <c r="A287" s="146" t="s">
        <v>442</v>
      </c>
      <c r="B287" s="47" t="s">
        <v>780</v>
      </c>
      <c r="C287" s="4" t="s">
        <v>441</v>
      </c>
      <c r="D287" s="5" t="s">
        <v>653</v>
      </c>
      <c r="E287" s="4" t="s">
        <v>704</v>
      </c>
      <c r="F287" s="5"/>
      <c r="G287" s="36" t="s">
        <v>796</v>
      </c>
      <c r="H287" s="38" t="s">
        <v>796</v>
      </c>
      <c r="I287" s="31">
        <v>0</v>
      </c>
      <c r="J287" s="64">
        <v>0.49</v>
      </c>
      <c r="K287" s="123">
        <v>29009172</v>
      </c>
      <c r="L287" s="124">
        <v>29574285.740259741</v>
      </c>
      <c r="M287" s="125">
        <v>30139399.032620002</v>
      </c>
      <c r="N287" s="147">
        <v>26833484.100000001</v>
      </c>
      <c r="O287" s="133">
        <v>27356214.30974026</v>
      </c>
      <c r="P287" s="148">
        <v>27878944.105173502</v>
      </c>
      <c r="Q287" s="149">
        <v>0.43987043800855086</v>
      </c>
      <c r="R287" s="150">
        <v>0.43987043800855086</v>
      </c>
      <c r="S287" s="151">
        <v>0.43987043800855086</v>
      </c>
      <c r="T287" s="132">
        <v>-22780938.660938006</v>
      </c>
      <c r="U287" s="124">
        <v>-23224723.180306926</v>
      </c>
      <c r="V287" s="134">
        <v>-23668507.699676</v>
      </c>
      <c r="W287" s="152">
        <v>9175978</v>
      </c>
      <c r="X287" s="153" t="s">
        <v>821</v>
      </c>
      <c r="Y287" s="154" t="s">
        <v>821</v>
      </c>
      <c r="Z287" s="147">
        <v>48090761</v>
      </c>
      <c r="AA287" s="124">
        <v>50078247</v>
      </c>
      <c r="AB287" s="125">
        <v>53127583</v>
      </c>
      <c r="AC287" s="147">
        <v>449628.65499999997</v>
      </c>
      <c r="AD287" s="124">
        <v>518267.85499999998</v>
      </c>
      <c r="AE287" s="134">
        <v>553978.56499999994</v>
      </c>
      <c r="AF287" s="147"/>
      <c r="AG287" s="124">
        <v>66.885000000000005</v>
      </c>
      <c r="AH287" s="134">
        <v>98.734999999999999</v>
      </c>
      <c r="AI287" s="147">
        <v>0</v>
      </c>
      <c r="AJ287" s="124">
        <v>0</v>
      </c>
      <c r="AK287" s="148">
        <v>0</v>
      </c>
      <c r="AL287" s="147"/>
      <c r="AM287" s="124">
        <v>0</v>
      </c>
      <c r="AN287" s="155">
        <v>0</v>
      </c>
      <c r="AO287" s="147">
        <v>0</v>
      </c>
      <c r="AP287" s="124">
        <v>0</v>
      </c>
      <c r="AQ287" s="125">
        <v>0</v>
      </c>
      <c r="AR287" s="147">
        <v>0</v>
      </c>
      <c r="AS287" s="124">
        <v>0</v>
      </c>
      <c r="AT287" s="134">
        <v>0</v>
      </c>
      <c r="AU287" s="147"/>
      <c r="AV287" s="124">
        <v>0</v>
      </c>
      <c r="AW287" s="134">
        <v>0</v>
      </c>
      <c r="AX287" s="147"/>
      <c r="AY287" s="124">
        <v>527.73</v>
      </c>
      <c r="AZ287" s="134">
        <v>922.18</v>
      </c>
      <c r="BA287" s="147"/>
      <c r="BB287" s="124"/>
      <c r="BC287" s="148">
        <v>0</v>
      </c>
      <c r="BD287" s="147"/>
      <c r="BE287" s="124">
        <v>122644.55</v>
      </c>
      <c r="BF287" s="155">
        <v>197541.05</v>
      </c>
      <c r="BG287" s="147"/>
      <c r="BH287" s="124"/>
      <c r="BI287" s="125">
        <v>6075.0199999999995</v>
      </c>
      <c r="BJ287" s="147">
        <v>5519.36</v>
      </c>
      <c r="BK287" s="124">
        <v>0</v>
      </c>
      <c r="BL287" s="134">
        <v>0</v>
      </c>
      <c r="BM287" s="147"/>
      <c r="BN287" s="124">
        <v>0</v>
      </c>
      <c r="BO287" s="155">
        <v>0</v>
      </c>
      <c r="BP287" s="147"/>
      <c r="BQ287" s="124"/>
      <c r="BR287" s="125">
        <v>7223.09</v>
      </c>
      <c r="BS287" s="156">
        <f t="shared" si="69"/>
        <v>25764970.354061995</v>
      </c>
      <c r="BT287" s="157">
        <f t="shared" si="70"/>
        <v>27495030.839693062</v>
      </c>
      <c r="BU287" s="158">
        <f t="shared" si="71"/>
        <v>30224913.940324001</v>
      </c>
      <c r="BV287" s="159">
        <f t="shared" si="60"/>
        <v>0.88816634801096683</v>
      </c>
      <c r="BW287" s="160">
        <f t="shared" si="61"/>
        <v>0.92969382527686306</v>
      </c>
      <c r="BX287" s="161">
        <f t="shared" si="62"/>
        <v>1.0028373129673702</v>
      </c>
      <c r="BY287" s="29">
        <f t="shared" si="63"/>
        <v>1068513.7459380068</v>
      </c>
      <c r="BZ287" s="59">
        <f t="shared" si="64"/>
        <v>0</v>
      </c>
      <c r="CA287" s="60">
        <f t="shared" si="65"/>
        <v>0</v>
      </c>
      <c r="CB287" s="29">
        <f t="shared" si="72"/>
        <v>1068514</v>
      </c>
      <c r="CC287" s="59">
        <f t="shared" si="73"/>
        <v>0</v>
      </c>
      <c r="CD287" s="60">
        <f t="shared" si="74"/>
        <v>0</v>
      </c>
      <c r="CE287" s="29">
        <f t="shared" si="66"/>
        <v>0</v>
      </c>
      <c r="CF287" s="59">
        <f t="shared" si="67"/>
        <v>0</v>
      </c>
      <c r="CG287" s="60">
        <f t="shared" si="68"/>
        <v>37615</v>
      </c>
      <c r="CJ287" s="121"/>
    </row>
    <row r="288" spans="1:88" x14ac:dyDescent="0.2">
      <c r="A288" s="146" t="s">
        <v>444</v>
      </c>
      <c r="B288" s="47" t="s">
        <v>777</v>
      </c>
      <c r="C288" s="4" t="s">
        <v>443</v>
      </c>
      <c r="D288" s="5" t="s">
        <v>696</v>
      </c>
      <c r="E288" s="4" t="s">
        <v>697</v>
      </c>
      <c r="F288" s="5"/>
      <c r="G288" s="8" t="s">
        <v>802</v>
      </c>
      <c r="H288" s="38" t="s">
        <v>801</v>
      </c>
      <c r="I288" s="31">
        <v>0</v>
      </c>
      <c r="J288" s="64">
        <v>0.4</v>
      </c>
      <c r="K288" s="123">
        <v>2010774</v>
      </c>
      <c r="L288" s="124">
        <v>2049944.9220779219</v>
      </c>
      <c r="M288" s="125">
        <v>2089115.4330579997</v>
      </c>
      <c r="N288" s="147">
        <v>1859965.9500000002</v>
      </c>
      <c r="O288" s="133">
        <v>1896199.0529220779</v>
      </c>
      <c r="P288" s="148">
        <v>1932431.7755786497</v>
      </c>
      <c r="Q288" s="149">
        <v>0.5</v>
      </c>
      <c r="R288" s="150">
        <v>0.5</v>
      </c>
      <c r="S288" s="151">
        <v>0.5</v>
      </c>
      <c r="T288" s="132">
        <v>-19394587.157775</v>
      </c>
      <c r="U288" s="124">
        <v>-19772403.790718667</v>
      </c>
      <c r="V288" s="134">
        <v>-20150220.423661999</v>
      </c>
      <c r="W288" s="152">
        <v>1605000</v>
      </c>
      <c r="X288" s="153" t="s">
        <v>817</v>
      </c>
      <c r="Y288" s="154" t="s">
        <v>821</v>
      </c>
      <c r="Z288" s="147">
        <v>19646572</v>
      </c>
      <c r="AA288" s="124">
        <v>19805491</v>
      </c>
      <c r="AB288" s="125">
        <v>21141948</v>
      </c>
      <c r="AC288" s="147">
        <v>316145</v>
      </c>
      <c r="AD288" s="124">
        <v>341965.2</v>
      </c>
      <c r="AE288" s="134">
        <v>356972.60000000003</v>
      </c>
      <c r="AF288" s="147"/>
      <c r="AG288" s="124">
        <v>11475.800000000001</v>
      </c>
      <c r="AH288" s="134">
        <v>8053</v>
      </c>
      <c r="AI288" s="147">
        <v>0</v>
      </c>
      <c r="AJ288" s="124">
        <v>0</v>
      </c>
      <c r="AK288" s="148">
        <v>0</v>
      </c>
      <c r="AL288" s="147"/>
      <c r="AM288" s="124">
        <v>0</v>
      </c>
      <c r="AN288" s="155">
        <v>0</v>
      </c>
      <c r="AO288" s="147">
        <v>0</v>
      </c>
      <c r="AP288" s="124">
        <v>0</v>
      </c>
      <c r="AQ288" s="125">
        <v>0</v>
      </c>
      <c r="AR288" s="147">
        <v>0</v>
      </c>
      <c r="AS288" s="124">
        <v>10105.200000000001</v>
      </c>
      <c r="AT288" s="134">
        <v>5729.2000000000007</v>
      </c>
      <c r="AU288" s="147"/>
      <c r="AV288" s="124">
        <v>0</v>
      </c>
      <c r="AW288" s="134">
        <v>-583.6</v>
      </c>
      <c r="AX288" s="147"/>
      <c r="AY288" s="124">
        <v>1479.6000000000001</v>
      </c>
      <c r="AZ288" s="134">
        <v>7448.8</v>
      </c>
      <c r="BA288" s="147"/>
      <c r="BB288" s="124"/>
      <c r="BC288" s="148">
        <v>423.20000000000005</v>
      </c>
      <c r="BD288" s="147"/>
      <c r="BE288" s="124">
        <v>175328</v>
      </c>
      <c r="BF288" s="155">
        <v>231085.6</v>
      </c>
      <c r="BG288" s="147"/>
      <c r="BH288" s="124"/>
      <c r="BI288" s="125">
        <v>-622</v>
      </c>
      <c r="BJ288" s="147">
        <v>109401.20000000001</v>
      </c>
      <c r="BK288" s="124">
        <v>43568</v>
      </c>
      <c r="BL288" s="134">
        <v>0</v>
      </c>
      <c r="BM288" s="147"/>
      <c r="BN288" s="124">
        <v>0</v>
      </c>
      <c r="BO288" s="155">
        <v>-140.80000000000001</v>
      </c>
      <c r="BP288" s="147"/>
      <c r="BQ288" s="124"/>
      <c r="BR288" s="125">
        <v>0</v>
      </c>
      <c r="BS288" s="156">
        <f t="shared" si="69"/>
        <v>1191131.0422249995</v>
      </c>
      <c r="BT288" s="157">
        <f t="shared" si="70"/>
        <v>488609.00928133354</v>
      </c>
      <c r="BU288" s="158">
        <f t="shared" si="71"/>
        <v>1471693.5763380006</v>
      </c>
      <c r="BV288" s="159">
        <f t="shared" si="60"/>
        <v>0.59237440021852261</v>
      </c>
      <c r="BW288" s="160">
        <f t="shared" si="61"/>
        <v>0.23835226206275636</v>
      </c>
      <c r="BX288" s="161">
        <f t="shared" si="62"/>
        <v>0.70445775903525298</v>
      </c>
      <c r="BY288" s="29">
        <f t="shared" si="63"/>
        <v>668834.90777500067</v>
      </c>
      <c r="BZ288" s="59">
        <f t="shared" si="64"/>
        <v>1407590.0436407444</v>
      </c>
      <c r="CA288" s="60">
        <f t="shared" si="65"/>
        <v>460738.19924064912</v>
      </c>
      <c r="CB288" s="29">
        <f t="shared" si="72"/>
        <v>668835</v>
      </c>
      <c r="CC288" s="59">
        <f t="shared" si="73"/>
        <v>1407590</v>
      </c>
      <c r="CD288" s="60">
        <f t="shared" si="74"/>
        <v>460738</v>
      </c>
      <c r="CE288" s="29">
        <f t="shared" si="66"/>
        <v>0</v>
      </c>
      <c r="CF288" s="59">
        <f t="shared" si="67"/>
        <v>0</v>
      </c>
      <c r="CG288" s="60">
        <f t="shared" si="68"/>
        <v>0</v>
      </c>
      <c r="CJ288" s="121"/>
    </row>
    <row r="289" spans="1:88" x14ac:dyDescent="0.2">
      <c r="A289" s="146" t="s">
        <v>446</v>
      </c>
      <c r="B289" s="47" t="s">
        <v>780</v>
      </c>
      <c r="C289" s="4" t="s">
        <v>445</v>
      </c>
      <c r="D289" s="5" t="s">
        <v>653</v>
      </c>
      <c r="E289" s="4" t="s">
        <v>737</v>
      </c>
      <c r="F289" s="39" t="s">
        <v>787</v>
      </c>
      <c r="G289" s="36" t="s">
        <v>787</v>
      </c>
      <c r="H289" s="38" t="s">
        <v>787</v>
      </c>
      <c r="I289" s="31">
        <v>0</v>
      </c>
      <c r="J289" s="64">
        <v>0.49</v>
      </c>
      <c r="K289" s="123">
        <v>28426889</v>
      </c>
      <c r="L289" s="124">
        <v>28980659.564935062</v>
      </c>
      <c r="M289" s="125">
        <v>29534430.413897999</v>
      </c>
      <c r="N289" s="147">
        <v>26294872.325000003</v>
      </c>
      <c r="O289" s="133">
        <v>26807110.097564932</v>
      </c>
      <c r="P289" s="148">
        <v>27319348.13285565</v>
      </c>
      <c r="Q289" s="149">
        <v>0</v>
      </c>
      <c r="R289" s="150">
        <v>0</v>
      </c>
      <c r="S289" s="151">
        <v>0</v>
      </c>
      <c r="T289" s="132">
        <v>10397372.104616998</v>
      </c>
      <c r="U289" s="124">
        <v>10599918.3144472</v>
      </c>
      <c r="V289" s="134">
        <v>10802464.524278</v>
      </c>
      <c r="W289" s="152">
        <v>1806403</v>
      </c>
      <c r="X289" s="153" t="s">
        <v>821</v>
      </c>
      <c r="Y289" s="154" t="s">
        <v>821</v>
      </c>
      <c r="Z289" s="147">
        <v>15983198</v>
      </c>
      <c r="AA289" s="124">
        <v>17242467</v>
      </c>
      <c r="AB289" s="125">
        <v>16700136</v>
      </c>
      <c r="AC289" s="147">
        <v>960739.57</v>
      </c>
      <c r="AD289" s="124">
        <v>1024164.6799999999</v>
      </c>
      <c r="AE289" s="134">
        <v>1052509.9550000001</v>
      </c>
      <c r="AF289" s="147"/>
      <c r="AG289" s="124">
        <v>0</v>
      </c>
      <c r="AH289" s="134">
        <v>12650.33</v>
      </c>
      <c r="AI289" s="147">
        <v>0</v>
      </c>
      <c r="AJ289" s="124">
        <v>0</v>
      </c>
      <c r="AK289" s="148">
        <v>0</v>
      </c>
      <c r="AL289" s="147"/>
      <c r="AM289" s="124">
        <v>0</v>
      </c>
      <c r="AN289" s="155">
        <v>0</v>
      </c>
      <c r="AO289" s="147">
        <v>0</v>
      </c>
      <c r="AP289" s="124">
        <v>0</v>
      </c>
      <c r="AQ289" s="125">
        <v>0</v>
      </c>
      <c r="AR289" s="147">
        <v>0</v>
      </c>
      <c r="AS289" s="124">
        <v>11663.47</v>
      </c>
      <c r="AT289" s="134">
        <v>28910</v>
      </c>
      <c r="AU289" s="147"/>
      <c r="AV289" s="124">
        <v>0</v>
      </c>
      <c r="AW289" s="134">
        <v>434.14</v>
      </c>
      <c r="AX289" s="147"/>
      <c r="AY289" s="124">
        <v>139.16</v>
      </c>
      <c r="AZ289" s="134">
        <v>27591.41</v>
      </c>
      <c r="BA289" s="147"/>
      <c r="BB289" s="124"/>
      <c r="BC289" s="148">
        <v>3951.85</v>
      </c>
      <c r="BD289" s="147"/>
      <c r="BE289" s="124">
        <v>259072.8</v>
      </c>
      <c r="BF289" s="155">
        <v>456805.44</v>
      </c>
      <c r="BG289" s="147"/>
      <c r="BH289" s="124"/>
      <c r="BI289" s="125">
        <v>60704.63</v>
      </c>
      <c r="BJ289" s="147">
        <v>0</v>
      </c>
      <c r="BK289" s="124">
        <v>2646.98</v>
      </c>
      <c r="BL289" s="134">
        <v>0</v>
      </c>
      <c r="BM289" s="147"/>
      <c r="BN289" s="124">
        <v>6506.22</v>
      </c>
      <c r="BO289" s="155">
        <v>0</v>
      </c>
      <c r="BP289" s="147"/>
      <c r="BQ289" s="124"/>
      <c r="BR289" s="125">
        <v>8539.23</v>
      </c>
      <c r="BS289" s="156">
        <f t="shared" si="69"/>
        <v>27341309.674617</v>
      </c>
      <c r="BT289" s="157">
        <f t="shared" si="70"/>
        <v>29146578.624447197</v>
      </c>
      <c r="BU289" s="158">
        <f t="shared" si="71"/>
        <v>29154697.509277999</v>
      </c>
      <c r="BV289" s="159">
        <f t="shared" si="60"/>
        <v>0.96181153254642104</v>
      </c>
      <c r="BW289" s="160">
        <f t="shared" si="61"/>
        <v>1.0057251650584547</v>
      </c>
      <c r="BX289" s="161">
        <f t="shared" si="62"/>
        <v>0.98714270431837048</v>
      </c>
      <c r="BY289" s="29">
        <f t="shared" si="63"/>
        <v>0</v>
      </c>
      <c r="BZ289" s="59">
        <f t="shared" si="64"/>
        <v>0</v>
      </c>
      <c r="CA289" s="60">
        <f t="shared" si="65"/>
        <v>0</v>
      </c>
      <c r="CB289" s="29">
        <f t="shared" si="72"/>
        <v>0</v>
      </c>
      <c r="CC289" s="59">
        <f t="shared" si="73"/>
        <v>0</v>
      </c>
      <c r="CD289" s="60">
        <f t="shared" si="74"/>
        <v>0</v>
      </c>
      <c r="CE289" s="29">
        <f t="shared" si="66"/>
        <v>0</v>
      </c>
      <c r="CF289" s="59">
        <f t="shared" si="67"/>
        <v>0</v>
      </c>
      <c r="CG289" s="60">
        <f t="shared" si="68"/>
        <v>0</v>
      </c>
      <c r="CJ289" s="121"/>
    </row>
    <row r="290" spans="1:88" x14ac:dyDescent="0.2">
      <c r="A290" s="146" t="s">
        <v>448</v>
      </c>
      <c r="B290" s="47" t="s">
        <v>777</v>
      </c>
      <c r="C290" s="4" t="s">
        <v>447</v>
      </c>
      <c r="D290" s="5" t="s">
        <v>736</v>
      </c>
      <c r="E290" s="4" t="s">
        <v>737</v>
      </c>
      <c r="F290" s="39" t="s">
        <v>787</v>
      </c>
      <c r="G290" s="36" t="s">
        <v>787</v>
      </c>
      <c r="H290" s="38" t="s">
        <v>787</v>
      </c>
      <c r="I290" s="31">
        <v>0</v>
      </c>
      <c r="J290" s="64">
        <v>0.4</v>
      </c>
      <c r="K290" s="123">
        <v>2079600</v>
      </c>
      <c r="L290" s="124">
        <v>2120111.6883116881</v>
      </c>
      <c r="M290" s="125">
        <v>2160623.5192869999</v>
      </c>
      <c r="N290" s="147">
        <v>1923630</v>
      </c>
      <c r="O290" s="133">
        <v>1961103.3116883116</v>
      </c>
      <c r="P290" s="148">
        <v>1998576.7553404751</v>
      </c>
      <c r="Q290" s="149">
        <v>0.5</v>
      </c>
      <c r="R290" s="150">
        <v>0.5</v>
      </c>
      <c r="S290" s="151">
        <v>0.5</v>
      </c>
      <c r="T290" s="132">
        <v>-2126200.2605939996</v>
      </c>
      <c r="U290" s="124">
        <v>-2167619.7461899864</v>
      </c>
      <c r="V290" s="134">
        <v>-2209039.2317860001</v>
      </c>
      <c r="W290" s="152">
        <v>465998</v>
      </c>
      <c r="X290" s="153" t="s">
        <v>821</v>
      </c>
      <c r="Y290" s="154" t="s">
        <v>817</v>
      </c>
      <c r="Z290" s="147">
        <v>3869615</v>
      </c>
      <c r="AA290" s="124">
        <v>4096519</v>
      </c>
      <c r="AB290" s="125">
        <v>3499779</v>
      </c>
      <c r="AC290" s="147">
        <v>510867.80000000005</v>
      </c>
      <c r="AD290" s="124">
        <v>555660.6</v>
      </c>
      <c r="AE290" s="134">
        <v>589023.6</v>
      </c>
      <c r="AF290" s="147"/>
      <c r="AG290" s="124">
        <v>0</v>
      </c>
      <c r="AH290" s="134">
        <v>32690.400000000001</v>
      </c>
      <c r="AI290" s="147">
        <v>120</v>
      </c>
      <c r="AJ290" s="124">
        <v>169.60000000000002</v>
      </c>
      <c r="AK290" s="148">
        <v>120</v>
      </c>
      <c r="AL290" s="147"/>
      <c r="AM290" s="124">
        <v>0</v>
      </c>
      <c r="AN290" s="155">
        <v>0</v>
      </c>
      <c r="AO290" s="147">
        <v>0</v>
      </c>
      <c r="AP290" s="124">
        <v>0</v>
      </c>
      <c r="AQ290" s="125">
        <v>0</v>
      </c>
      <c r="AR290" s="147">
        <v>0</v>
      </c>
      <c r="AS290" s="124">
        <v>2355.2000000000003</v>
      </c>
      <c r="AT290" s="134">
        <v>1590.8000000000002</v>
      </c>
      <c r="AU290" s="147"/>
      <c r="AV290" s="124">
        <v>0</v>
      </c>
      <c r="AW290" s="134">
        <v>441.20000000000005</v>
      </c>
      <c r="AX290" s="147"/>
      <c r="AY290" s="124">
        <v>982</v>
      </c>
      <c r="AZ290" s="134">
        <v>3965.6000000000004</v>
      </c>
      <c r="BA290" s="147"/>
      <c r="BB290" s="124"/>
      <c r="BC290" s="148">
        <v>180.8</v>
      </c>
      <c r="BD290" s="147"/>
      <c r="BE290" s="124">
        <v>94302.400000000009</v>
      </c>
      <c r="BF290" s="155">
        <v>128552</v>
      </c>
      <c r="BG290" s="147"/>
      <c r="BH290" s="124"/>
      <c r="BI290" s="125">
        <v>1782</v>
      </c>
      <c r="BJ290" s="147">
        <v>0</v>
      </c>
      <c r="BK290" s="124">
        <v>0</v>
      </c>
      <c r="BL290" s="134">
        <v>0</v>
      </c>
      <c r="BM290" s="147"/>
      <c r="BN290" s="124">
        <v>0</v>
      </c>
      <c r="BO290" s="155">
        <v>0</v>
      </c>
      <c r="BP290" s="147"/>
      <c r="BQ290" s="124"/>
      <c r="BR290" s="125">
        <v>3427.6000000000004</v>
      </c>
      <c r="BS290" s="156">
        <f t="shared" si="69"/>
        <v>2403521.8994060005</v>
      </c>
      <c r="BT290" s="157">
        <f t="shared" si="70"/>
        <v>2545089.2138100136</v>
      </c>
      <c r="BU290" s="158">
        <f t="shared" si="71"/>
        <v>2015233.9282140001</v>
      </c>
      <c r="BV290" s="159">
        <f t="shared" si="60"/>
        <v>1.1557616365676093</v>
      </c>
      <c r="BW290" s="160">
        <f t="shared" si="61"/>
        <v>1.2004505365643017</v>
      </c>
      <c r="BX290" s="161">
        <f t="shared" si="62"/>
        <v>0.93270942865558637</v>
      </c>
      <c r="BY290" s="29">
        <f t="shared" si="63"/>
        <v>0</v>
      </c>
      <c r="BZ290" s="59">
        <f t="shared" si="64"/>
        <v>0</v>
      </c>
      <c r="CA290" s="60">
        <f t="shared" si="65"/>
        <v>0</v>
      </c>
      <c r="CB290" s="29">
        <f t="shared" si="72"/>
        <v>0</v>
      </c>
      <c r="CC290" s="59">
        <f t="shared" si="73"/>
        <v>0</v>
      </c>
      <c r="CD290" s="60">
        <f t="shared" si="74"/>
        <v>0</v>
      </c>
      <c r="CE290" s="29">
        <f t="shared" si="66"/>
        <v>161961</v>
      </c>
      <c r="CF290" s="59">
        <f t="shared" si="67"/>
        <v>212489</v>
      </c>
      <c r="CG290" s="60">
        <f t="shared" si="68"/>
        <v>0</v>
      </c>
      <c r="CJ290" s="121"/>
    </row>
    <row r="291" spans="1:88" x14ac:dyDescent="0.2">
      <c r="A291" s="146" t="s">
        <v>450</v>
      </c>
      <c r="B291" s="47" t="s">
        <v>781</v>
      </c>
      <c r="C291" s="4" t="s">
        <v>449</v>
      </c>
      <c r="D291" s="5" t="s">
        <v>701</v>
      </c>
      <c r="E291" s="4" t="s">
        <v>653</v>
      </c>
      <c r="F291" s="5"/>
      <c r="G291" s="8" t="s">
        <v>802</v>
      </c>
      <c r="H291" s="40"/>
      <c r="I291" s="31">
        <v>0</v>
      </c>
      <c r="J291" s="64">
        <v>0.3</v>
      </c>
      <c r="K291" s="123">
        <v>97423703</v>
      </c>
      <c r="L291" s="124">
        <v>99321567.344155833</v>
      </c>
      <c r="M291" s="125">
        <v>101219432.120602</v>
      </c>
      <c r="N291" s="147">
        <v>90116925.275000006</v>
      </c>
      <c r="O291" s="133">
        <v>91872449.793344155</v>
      </c>
      <c r="P291" s="148">
        <v>93627974.711556852</v>
      </c>
      <c r="Q291" s="149">
        <v>0</v>
      </c>
      <c r="R291" s="150">
        <v>0</v>
      </c>
      <c r="S291" s="151">
        <v>0</v>
      </c>
      <c r="T291" s="132">
        <v>4228004.575574005</v>
      </c>
      <c r="U291" s="124">
        <v>4310368.3010721998</v>
      </c>
      <c r="V291" s="134">
        <v>4392732.0265699998</v>
      </c>
      <c r="W291" s="152">
        <v>20000000</v>
      </c>
      <c r="X291" s="153" t="s">
        <v>821</v>
      </c>
      <c r="Y291" s="154" t="s">
        <v>821</v>
      </c>
      <c r="Z291" s="147">
        <v>96258556</v>
      </c>
      <c r="AA291" s="124">
        <v>108527707</v>
      </c>
      <c r="AB291" s="125">
        <v>112493120</v>
      </c>
      <c r="AC291" s="147">
        <v>803479.72200000007</v>
      </c>
      <c r="AD291" s="124">
        <v>905666.7</v>
      </c>
      <c r="AE291" s="134">
        <v>985777.04999999993</v>
      </c>
      <c r="AF291" s="147"/>
      <c r="AG291" s="124">
        <v>38433.449999999997</v>
      </c>
      <c r="AH291" s="134">
        <v>43909.799999999996</v>
      </c>
      <c r="AI291" s="147">
        <v>0</v>
      </c>
      <c r="AJ291" s="124">
        <v>0</v>
      </c>
      <c r="AK291" s="148">
        <v>0</v>
      </c>
      <c r="AL291" s="147"/>
      <c r="AM291" s="124">
        <v>0</v>
      </c>
      <c r="AN291" s="155">
        <v>0</v>
      </c>
      <c r="AO291" s="147">
        <v>0</v>
      </c>
      <c r="AP291" s="124">
        <v>0</v>
      </c>
      <c r="AQ291" s="125">
        <v>0</v>
      </c>
      <c r="AR291" s="147">
        <v>0</v>
      </c>
      <c r="AS291" s="124">
        <v>8783.1</v>
      </c>
      <c r="AT291" s="134">
        <v>1936.5</v>
      </c>
      <c r="AU291" s="147"/>
      <c r="AV291" s="124">
        <v>0</v>
      </c>
      <c r="AW291" s="134">
        <v>0</v>
      </c>
      <c r="AX291" s="147"/>
      <c r="AY291" s="124">
        <v>616.5</v>
      </c>
      <c r="AZ291" s="134">
        <v>7709.4</v>
      </c>
      <c r="BA291" s="147"/>
      <c r="BB291" s="124"/>
      <c r="BC291" s="148">
        <v>0</v>
      </c>
      <c r="BD291" s="147"/>
      <c r="BE291" s="124">
        <v>543283.19999999995</v>
      </c>
      <c r="BF291" s="155">
        <v>816328.2</v>
      </c>
      <c r="BG291" s="147"/>
      <c r="BH291" s="124"/>
      <c r="BI291" s="125">
        <v>16767.899999999998</v>
      </c>
      <c r="BJ291" s="147">
        <v>0</v>
      </c>
      <c r="BK291" s="124">
        <v>0</v>
      </c>
      <c r="BL291" s="134">
        <v>0</v>
      </c>
      <c r="BM291" s="147"/>
      <c r="BN291" s="124">
        <v>0</v>
      </c>
      <c r="BO291" s="155">
        <v>0</v>
      </c>
      <c r="BP291" s="147"/>
      <c r="BQ291" s="124"/>
      <c r="BR291" s="125">
        <v>38881.199999999997</v>
      </c>
      <c r="BS291" s="156">
        <f t="shared" si="69"/>
        <v>101290040.29757401</v>
      </c>
      <c r="BT291" s="157">
        <f t="shared" si="70"/>
        <v>114334858.2510722</v>
      </c>
      <c r="BU291" s="158">
        <f t="shared" si="71"/>
        <v>118797162.07657</v>
      </c>
      <c r="BV291" s="159">
        <f t="shared" si="60"/>
        <v>1.0396857969725706</v>
      </c>
      <c r="BW291" s="160">
        <f t="shared" si="61"/>
        <v>1.1511584171330513</v>
      </c>
      <c r="BX291" s="161">
        <f t="shared" si="62"/>
        <v>1.173659638151539</v>
      </c>
      <c r="BY291" s="29">
        <f t="shared" si="63"/>
        <v>0</v>
      </c>
      <c r="BZ291" s="59">
        <f t="shared" si="64"/>
        <v>0</v>
      </c>
      <c r="CA291" s="60">
        <f t="shared" si="65"/>
        <v>0</v>
      </c>
      <c r="CB291" s="29">
        <f t="shared" si="72"/>
        <v>0</v>
      </c>
      <c r="CC291" s="59">
        <f t="shared" si="73"/>
        <v>0</v>
      </c>
      <c r="CD291" s="60">
        <f t="shared" si="74"/>
        <v>0</v>
      </c>
      <c r="CE291" s="29">
        <f t="shared" si="66"/>
        <v>0</v>
      </c>
      <c r="CF291" s="59">
        <f t="shared" si="67"/>
        <v>0</v>
      </c>
      <c r="CG291" s="60">
        <f t="shared" si="68"/>
        <v>0</v>
      </c>
      <c r="CJ291" s="121"/>
    </row>
    <row r="292" spans="1:88" x14ac:dyDescent="0.2">
      <c r="A292" s="146" t="s">
        <v>452</v>
      </c>
      <c r="B292" s="47" t="s">
        <v>779</v>
      </c>
      <c r="C292" s="4" t="s">
        <v>451</v>
      </c>
      <c r="D292" s="5" t="s">
        <v>653</v>
      </c>
      <c r="E292" s="4" t="s">
        <v>713</v>
      </c>
      <c r="F292" s="5"/>
      <c r="G292" s="8" t="s">
        <v>802</v>
      </c>
      <c r="H292" s="38" t="s">
        <v>829</v>
      </c>
      <c r="I292" s="31">
        <v>0</v>
      </c>
      <c r="J292" s="64">
        <v>0.49</v>
      </c>
      <c r="K292" s="123">
        <v>31814301</v>
      </c>
      <c r="L292" s="124">
        <v>32434060.110389609</v>
      </c>
      <c r="M292" s="125">
        <v>33053819.715960003</v>
      </c>
      <c r="N292" s="147">
        <v>29428228.425000001</v>
      </c>
      <c r="O292" s="133">
        <v>30001505.60211039</v>
      </c>
      <c r="P292" s="148">
        <v>30574783.237263005</v>
      </c>
      <c r="Q292" s="149">
        <v>0.5</v>
      </c>
      <c r="R292" s="150">
        <v>0.5</v>
      </c>
      <c r="S292" s="151">
        <v>0.5</v>
      </c>
      <c r="T292" s="132">
        <v>-42486235.977114007</v>
      </c>
      <c r="U292" s="124">
        <v>-43313889.924720123</v>
      </c>
      <c r="V292" s="134">
        <v>-44141543.872326002</v>
      </c>
      <c r="W292" s="152">
        <v>27412100</v>
      </c>
      <c r="X292" s="153" t="s">
        <v>821</v>
      </c>
      <c r="Y292" s="154" t="s">
        <v>821</v>
      </c>
      <c r="Z292" s="147">
        <v>58768786</v>
      </c>
      <c r="AA292" s="124">
        <v>77474404</v>
      </c>
      <c r="AB292" s="125">
        <v>79756701</v>
      </c>
      <c r="AC292" s="147">
        <v>938813.13329999999</v>
      </c>
      <c r="AD292" s="124">
        <v>1033932.5605</v>
      </c>
      <c r="AE292" s="134">
        <v>1088371.3400000001</v>
      </c>
      <c r="AF292" s="147"/>
      <c r="AG292" s="124">
        <v>27009.78</v>
      </c>
      <c r="AH292" s="134">
        <v>29483.3</v>
      </c>
      <c r="AI292" s="147">
        <v>0</v>
      </c>
      <c r="AJ292" s="124">
        <v>0</v>
      </c>
      <c r="AK292" s="148">
        <v>0</v>
      </c>
      <c r="AL292" s="147"/>
      <c r="AM292" s="124">
        <v>0</v>
      </c>
      <c r="AN292" s="155">
        <v>1849.26</v>
      </c>
      <c r="AO292" s="147">
        <v>0</v>
      </c>
      <c r="AP292" s="124">
        <v>0</v>
      </c>
      <c r="AQ292" s="125">
        <v>0</v>
      </c>
      <c r="AR292" s="147">
        <v>0</v>
      </c>
      <c r="AS292" s="124">
        <v>5195.96</v>
      </c>
      <c r="AT292" s="134">
        <v>997.15</v>
      </c>
      <c r="AU292" s="147"/>
      <c r="AV292" s="124">
        <v>264.30109999999996</v>
      </c>
      <c r="AW292" s="134">
        <v>-802.62</v>
      </c>
      <c r="AX292" s="147"/>
      <c r="AY292" s="124">
        <v>7220.9143999999997</v>
      </c>
      <c r="AZ292" s="134">
        <v>38401.79</v>
      </c>
      <c r="BA292" s="147"/>
      <c r="BB292" s="124"/>
      <c r="BC292" s="148">
        <v>4368.84</v>
      </c>
      <c r="BD292" s="147"/>
      <c r="BE292" s="124">
        <v>444458.88059999997</v>
      </c>
      <c r="BF292" s="155">
        <v>726562.69</v>
      </c>
      <c r="BG292" s="147"/>
      <c r="BH292" s="124"/>
      <c r="BI292" s="125">
        <v>44116.17</v>
      </c>
      <c r="BJ292" s="147">
        <v>0</v>
      </c>
      <c r="BK292" s="124">
        <v>0</v>
      </c>
      <c r="BL292" s="134">
        <v>0</v>
      </c>
      <c r="BM292" s="147"/>
      <c r="BN292" s="124">
        <v>0</v>
      </c>
      <c r="BO292" s="155">
        <v>0</v>
      </c>
      <c r="BP292" s="147"/>
      <c r="BQ292" s="124"/>
      <c r="BR292" s="125">
        <v>2857.19</v>
      </c>
      <c r="BS292" s="156">
        <f t="shared" si="69"/>
        <v>17221363.156185992</v>
      </c>
      <c r="BT292" s="157">
        <f t="shared" si="70"/>
        <v>35678596.47187987</v>
      </c>
      <c r="BU292" s="158">
        <f t="shared" si="71"/>
        <v>37551362.237674013</v>
      </c>
      <c r="BV292" s="159">
        <f t="shared" si="60"/>
        <v>0.54130886472049133</v>
      </c>
      <c r="BW292" s="160">
        <f t="shared" si="61"/>
        <v>1.1000348507232043</v>
      </c>
      <c r="BX292" s="161">
        <f t="shared" si="62"/>
        <v>1.1360672551723991</v>
      </c>
      <c r="BY292" s="29">
        <f t="shared" si="63"/>
        <v>12206865.268814009</v>
      </c>
      <c r="BZ292" s="59">
        <f t="shared" si="64"/>
        <v>0</v>
      </c>
      <c r="CA292" s="60">
        <f t="shared" si="65"/>
        <v>0</v>
      </c>
      <c r="CB292" s="29">
        <f t="shared" si="72"/>
        <v>12206865</v>
      </c>
      <c r="CC292" s="59">
        <f t="shared" si="73"/>
        <v>0</v>
      </c>
      <c r="CD292" s="60">
        <f t="shared" si="74"/>
        <v>0</v>
      </c>
      <c r="CE292" s="29">
        <f t="shared" si="66"/>
        <v>0</v>
      </c>
      <c r="CF292" s="59">
        <f t="shared" si="67"/>
        <v>1622268</v>
      </c>
      <c r="CG292" s="60">
        <f t="shared" si="68"/>
        <v>2248771</v>
      </c>
      <c r="CJ292" s="121"/>
    </row>
    <row r="293" spans="1:88" x14ac:dyDescent="0.2">
      <c r="A293" s="146" t="s">
        <v>454</v>
      </c>
      <c r="B293" s="47" t="s">
        <v>777</v>
      </c>
      <c r="C293" s="4" t="s">
        <v>453</v>
      </c>
      <c r="D293" s="5" t="s">
        <v>696</v>
      </c>
      <c r="E293" s="4" t="s">
        <v>697</v>
      </c>
      <c r="F293" s="5"/>
      <c r="G293" s="8" t="s">
        <v>802</v>
      </c>
      <c r="H293" s="38" t="s">
        <v>801</v>
      </c>
      <c r="I293" s="31">
        <v>0</v>
      </c>
      <c r="J293" s="64">
        <v>0.4</v>
      </c>
      <c r="K293" s="123">
        <v>2074485.9999999998</v>
      </c>
      <c r="L293" s="124">
        <v>2114898.0649350644</v>
      </c>
      <c r="M293" s="125">
        <v>2155309.982268</v>
      </c>
      <c r="N293" s="147">
        <v>1918899.5499999998</v>
      </c>
      <c r="O293" s="133">
        <v>1956280.7100649346</v>
      </c>
      <c r="P293" s="148">
        <v>1993661.7335979</v>
      </c>
      <c r="Q293" s="149">
        <v>0.5</v>
      </c>
      <c r="R293" s="150">
        <v>0.5</v>
      </c>
      <c r="S293" s="151">
        <v>0.5</v>
      </c>
      <c r="T293" s="132">
        <v>-17134551.054476</v>
      </c>
      <c r="U293" s="124">
        <v>-17468341.010082673</v>
      </c>
      <c r="V293" s="134">
        <v>-17802130.965690002</v>
      </c>
      <c r="W293" s="152">
        <v>1195746</v>
      </c>
      <c r="X293" s="153" t="s">
        <v>821</v>
      </c>
      <c r="Y293" s="154" t="s">
        <v>821</v>
      </c>
      <c r="Z293" s="147">
        <v>19062722</v>
      </c>
      <c r="AA293" s="124">
        <v>20209320</v>
      </c>
      <c r="AB293" s="125">
        <v>19966513</v>
      </c>
      <c r="AC293" s="147">
        <v>415887.80000000005</v>
      </c>
      <c r="AD293" s="124">
        <v>464120.60000000003</v>
      </c>
      <c r="AE293" s="134">
        <v>479936.2</v>
      </c>
      <c r="AF293" s="147"/>
      <c r="AG293" s="124">
        <v>-23523.4</v>
      </c>
      <c r="AH293" s="134">
        <v>33303.200000000004</v>
      </c>
      <c r="AI293" s="147">
        <v>0</v>
      </c>
      <c r="AJ293" s="124">
        <v>0</v>
      </c>
      <c r="AK293" s="148">
        <v>0</v>
      </c>
      <c r="AL293" s="147"/>
      <c r="AM293" s="124">
        <v>0</v>
      </c>
      <c r="AN293" s="155">
        <v>0</v>
      </c>
      <c r="AO293" s="147">
        <v>0</v>
      </c>
      <c r="AP293" s="124">
        <v>0</v>
      </c>
      <c r="AQ293" s="125">
        <v>0</v>
      </c>
      <c r="AR293" s="147">
        <v>0</v>
      </c>
      <c r="AS293" s="124">
        <v>0</v>
      </c>
      <c r="AT293" s="134">
        <v>0</v>
      </c>
      <c r="AU293" s="147"/>
      <c r="AV293" s="124">
        <v>0</v>
      </c>
      <c r="AW293" s="134">
        <v>0</v>
      </c>
      <c r="AX293" s="147"/>
      <c r="AY293" s="124">
        <v>1994.4</v>
      </c>
      <c r="AZ293" s="134">
        <v>12431.2</v>
      </c>
      <c r="BA293" s="147"/>
      <c r="BB293" s="124"/>
      <c r="BC293" s="148">
        <v>624.80000000000007</v>
      </c>
      <c r="BD293" s="147"/>
      <c r="BE293" s="124">
        <v>276119.60000000003</v>
      </c>
      <c r="BF293" s="155">
        <v>390615.2</v>
      </c>
      <c r="BG293" s="147"/>
      <c r="BH293" s="124"/>
      <c r="BI293" s="125">
        <v>4071.6000000000004</v>
      </c>
      <c r="BJ293" s="147">
        <v>0</v>
      </c>
      <c r="BK293" s="124">
        <v>0</v>
      </c>
      <c r="BL293" s="134">
        <v>0</v>
      </c>
      <c r="BM293" s="147"/>
      <c r="BN293" s="124">
        <v>0</v>
      </c>
      <c r="BO293" s="155">
        <v>0</v>
      </c>
      <c r="BP293" s="147"/>
      <c r="BQ293" s="124"/>
      <c r="BR293" s="125">
        <v>2740</v>
      </c>
      <c r="BS293" s="156">
        <f t="shared" si="69"/>
        <v>2344058.7455240004</v>
      </c>
      <c r="BT293" s="157">
        <f t="shared" si="70"/>
        <v>3459690.1899173297</v>
      </c>
      <c r="BU293" s="158">
        <f t="shared" si="71"/>
        <v>3088104.2343099974</v>
      </c>
      <c r="BV293" s="159">
        <f t="shared" si="60"/>
        <v>1.1299467653789905</v>
      </c>
      <c r="BW293" s="160">
        <f t="shared" si="61"/>
        <v>1.6358661664497554</v>
      </c>
      <c r="BX293" s="161">
        <f t="shared" si="62"/>
        <v>1.4327889072644817</v>
      </c>
      <c r="BY293" s="29">
        <f t="shared" si="63"/>
        <v>0</v>
      </c>
      <c r="BZ293" s="59">
        <f t="shared" si="64"/>
        <v>0</v>
      </c>
      <c r="CA293" s="60">
        <f t="shared" si="65"/>
        <v>0</v>
      </c>
      <c r="CB293" s="29">
        <f t="shared" si="72"/>
        <v>0</v>
      </c>
      <c r="CC293" s="59">
        <f t="shared" si="73"/>
        <v>0</v>
      </c>
      <c r="CD293" s="60">
        <f t="shared" si="74"/>
        <v>0</v>
      </c>
      <c r="CE293" s="29">
        <f t="shared" si="66"/>
        <v>134786</v>
      </c>
      <c r="CF293" s="59">
        <f t="shared" si="67"/>
        <v>672396</v>
      </c>
      <c r="CG293" s="60">
        <f t="shared" si="68"/>
        <v>466397</v>
      </c>
      <c r="CJ293" s="121"/>
    </row>
    <row r="294" spans="1:88" x14ac:dyDescent="0.2">
      <c r="A294" s="146" t="s">
        <v>456</v>
      </c>
      <c r="B294" s="47" t="s">
        <v>777</v>
      </c>
      <c r="C294" s="4" t="s">
        <v>455</v>
      </c>
      <c r="D294" s="5" t="s">
        <v>703</v>
      </c>
      <c r="E294" s="4" t="s">
        <v>704</v>
      </c>
      <c r="F294" s="5"/>
      <c r="G294" s="8" t="s">
        <v>802</v>
      </c>
      <c r="H294" s="40"/>
      <c r="I294" s="31">
        <v>0</v>
      </c>
      <c r="J294" s="64">
        <v>0.4</v>
      </c>
      <c r="K294" s="123">
        <v>1356046</v>
      </c>
      <c r="L294" s="124">
        <v>1382462.4805194805</v>
      </c>
      <c r="M294" s="125">
        <v>1408879.3255340001</v>
      </c>
      <c r="N294" s="147">
        <v>1254342.55</v>
      </c>
      <c r="O294" s="133">
        <v>1278777.7944805196</v>
      </c>
      <c r="P294" s="148">
        <v>1303213.3761189501</v>
      </c>
      <c r="Q294" s="149">
        <v>0.5</v>
      </c>
      <c r="R294" s="150">
        <v>0.5</v>
      </c>
      <c r="S294" s="151">
        <v>0.5</v>
      </c>
      <c r="T294" s="132">
        <v>-14133838.668968</v>
      </c>
      <c r="U294" s="124">
        <v>-14409173.188493351</v>
      </c>
      <c r="V294" s="134">
        <v>-14684507.708017999</v>
      </c>
      <c r="W294" s="152">
        <v>8326687</v>
      </c>
      <c r="X294" s="153" t="s">
        <v>821</v>
      </c>
      <c r="Y294" s="154" t="s">
        <v>821</v>
      </c>
      <c r="Z294" s="147">
        <v>11566938</v>
      </c>
      <c r="AA294" s="124">
        <v>17483165</v>
      </c>
      <c r="AB294" s="125">
        <v>16806675</v>
      </c>
      <c r="AC294" s="147">
        <v>324721.80000000005</v>
      </c>
      <c r="AD294" s="124">
        <v>355140.2</v>
      </c>
      <c r="AE294" s="134">
        <v>390353.4</v>
      </c>
      <c r="AF294" s="147"/>
      <c r="AG294" s="124">
        <v>14988.6</v>
      </c>
      <c r="AH294" s="134">
        <v>38223.599999999999</v>
      </c>
      <c r="AI294" s="147">
        <v>0</v>
      </c>
      <c r="AJ294" s="124">
        <v>13915.6</v>
      </c>
      <c r="AK294" s="148">
        <v>12840</v>
      </c>
      <c r="AL294" s="147"/>
      <c r="AM294" s="124">
        <v>0</v>
      </c>
      <c r="AN294" s="155">
        <v>0</v>
      </c>
      <c r="AO294" s="147">
        <v>0</v>
      </c>
      <c r="AP294" s="124">
        <v>0</v>
      </c>
      <c r="AQ294" s="125">
        <v>0</v>
      </c>
      <c r="AR294" s="147">
        <v>290.40000000000003</v>
      </c>
      <c r="AS294" s="124">
        <v>0</v>
      </c>
      <c r="AT294" s="134">
        <v>1298</v>
      </c>
      <c r="AU294" s="147"/>
      <c r="AV294" s="124">
        <v>0</v>
      </c>
      <c r="AW294" s="134">
        <v>0</v>
      </c>
      <c r="AX294" s="147"/>
      <c r="AY294" s="124">
        <v>2636.8</v>
      </c>
      <c r="AZ294" s="134">
        <v>5237.2000000000007</v>
      </c>
      <c r="BA294" s="147"/>
      <c r="BB294" s="124"/>
      <c r="BC294" s="148">
        <v>0</v>
      </c>
      <c r="BD294" s="147"/>
      <c r="BE294" s="124">
        <v>121882.8</v>
      </c>
      <c r="BF294" s="155">
        <v>173682.40000000002</v>
      </c>
      <c r="BG294" s="147"/>
      <c r="BH294" s="124"/>
      <c r="BI294" s="125">
        <v>2250.4</v>
      </c>
      <c r="BJ294" s="147">
        <v>0</v>
      </c>
      <c r="BK294" s="124">
        <v>1778.8000000000002</v>
      </c>
      <c r="BL294" s="134">
        <v>0</v>
      </c>
      <c r="BM294" s="147"/>
      <c r="BN294" s="124">
        <v>3709.6000000000004</v>
      </c>
      <c r="BO294" s="155">
        <v>0</v>
      </c>
      <c r="BP294" s="147"/>
      <c r="BQ294" s="124"/>
      <c r="BR294" s="125">
        <v>6598</v>
      </c>
      <c r="BS294" s="156">
        <f t="shared" si="69"/>
        <v>-2241888.4689679984</v>
      </c>
      <c r="BT294" s="157">
        <f t="shared" si="70"/>
        <v>3588044.2115066554</v>
      </c>
      <c r="BU294" s="158">
        <f t="shared" si="71"/>
        <v>2752650.291981997</v>
      </c>
      <c r="BV294" s="159">
        <f t="shared" si="60"/>
        <v>-1.6532539965222406</v>
      </c>
      <c r="BW294" s="160">
        <f t="shared" si="61"/>
        <v>2.5954007881345142</v>
      </c>
      <c r="BX294" s="161">
        <f t="shared" si="62"/>
        <v>1.9537871286021424</v>
      </c>
      <c r="BY294" s="29">
        <f t="shared" si="63"/>
        <v>3496231.0189679982</v>
      </c>
      <c r="BZ294" s="59">
        <f t="shared" si="64"/>
        <v>0</v>
      </c>
      <c r="CA294" s="60">
        <f t="shared" si="65"/>
        <v>0</v>
      </c>
      <c r="CB294" s="29">
        <f t="shared" si="72"/>
        <v>3496231</v>
      </c>
      <c r="CC294" s="59">
        <f t="shared" si="73"/>
        <v>0</v>
      </c>
      <c r="CD294" s="60">
        <f t="shared" si="74"/>
        <v>0</v>
      </c>
      <c r="CE294" s="29">
        <f t="shared" si="66"/>
        <v>0</v>
      </c>
      <c r="CF294" s="59">
        <f t="shared" si="67"/>
        <v>1102791</v>
      </c>
      <c r="CG294" s="60">
        <f t="shared" si="68"/>
        <v>671885</v>
      </c>
      <c r="CJ294" s="121"/>
    </row>
    <row r="295" spans="1:88" x14ac:dyDescent="0.2">
      <c r="A295" s="146" t="s">
        <v>458</v>
      </c>
      <c r="B295" s="47" t="s">
        <v>777</v>
      </c>
      <c r="C295" s="4" t="s">
        <v>457</v>
      </c>
      <c r="D295" s="5" t="s">
        <v>729</v>
      </c>
      <c r="E295" s="4" t="s">
        <v>653</v>
      </c>
      <c r="F295" s="5"/>
      <c r="G295" s="8" t="s">
        <v>802</v>
      </c>
      <c r="H295" s="40"/>
      <c r="I295" s="31">
        <v>0</v>
      </c>
      <c r="J295" s="64">
        <v>0.4</v>
      </c>
      <c r="K295" s="123">
        <v>2070434.9999999998</v>
      </c>
      <c r="L295" s="124">
        <v>2110768.1493506487</v>
      </c>
      <c r="M295" s="125">
        <v>2151101.3728780001</v>
      </c>
      <c r="N295" s="147">
        <v>1915152.3749999998</v>
      </c>
      <c r="O295" s="133">
        <v>1952460.5381493501</v>
      </c>
      <c r="P295" s="148">
        <v>1989768.7699121502</v>
      </c>
      <c r="Q295" s="149">
        <v>0.5</v>
      </c>
      <c r="R295" s="150">
        <v>0.5</v>
      </c>
      <c r="S295" s="151">
        <v>0.5</v>
      </c>
      <c r="T295" s="132">
        <v>-20097105.205899</v>
      </c>
      <c r="U295" s="124">
        <v>-20488607.255364567</v>
      </c>
      <c r="V295" s="134">
        <v>-20880109.30483</v>
      </c>
      <c r="W295" s="152">
        <v>4780830</v>
      </c>
      <c r="X295" s="153" t="s">
        <v>821</v>
      </c>
      <c r="Y295" s="154" t="s">
        <v>821</v>
      </c>
      <c r="Z295" s="147">
        <v>18582424</v>
      </c>
      <c r="AA295" s="124">
        <v>21296971</v>
      </c>
      <c r="AB295" s="125">
        <v>20445342</v>
      </c>
      <c r="AC295" s="147">
        <v>307849</v>
      </c>
      <c r="AD295" s="124">
        <v>323363.40000000002</v>
      </c>
      <c r="AE295" s="134">
        <v>337348</v>
      </c>
      <c r="AF295" s="147"/>
      <c r="AG295" s="124">
        <v>4070</v>
      </c>
      <c r="AH295" s="134">
        <v>11075.6</v>
      </c>
      <c r="AI295" s="147">
        <v>0</v>
      </c>
      <c r="AJ295" s="124">
        <v>0</v>
      </c>
      <c r="AK295" s="148">
        <v>0</v>
      </c>
      <c r="AL295" s="147"/>
      <c r="AM295" s="124">
        <v>0</v>
      </c>
      <c r="AN295" s="155">
        <v>0</v>
      </c>
      <c r="AO295" s="147">
        <v>0</v>
      </c>
      <c r="AP295" s="124">
        <v>0</v>
      </c>
      <c r="AQ295" s="125">
        <v>0</v>
      </c>
      <c r="AR295" s="147">
        <v>0</v>
      </c>
      <c r="AS295" s="124">
        <v>0</v>
      </c>
      <c r="AT295" s="134">
        <v>0</v>
      </c>
      <c r="AU295" s="147"/>
      <c r="AV295" s="124">
        <v>0</v>
      </c>
      <c r="AW295" s="134">
        <v>0</v>
      </c>
      <c r="AX295" s="147"/>
      <c r="AY295" s="124">
        <v>0</v>
      </c>
      <c r="AZ295" s="134">
        <v>2350</v>
      </c>
      <c r="BA295" s="147"/>
      <c r="BB295" s="124"/>
      <c r="BC295" s="148">
        <v>411.20000000000005</v>
      </c>
      <c r="BD295" s="147"/>
      <c r="BE295" s="124">
        <v>122508.8</v>
      </c>
      <c r="BF295" s="155">
        <v>180316.80000000002</v>
      </c>
      <c r="BG295" s="147"/>
      <c r="BH295" s="124"/>
      <c r="BI295" s="125">
        <v>8842.4</v>
      </c>
      <c r="BJ295" s="147">
        <v>6174.4000000000005</v>
      </c>
      <c r="BK295" s="124">
        <v>1169.2</v>
      </c>
      <c r="BL295" s="134">
        <v>0</v>
      </c>
      <c r="BM295" s="147"/>
      <c r="BN295" s="124">
        <v>4025.2000000000003</v>
      </c>
      <c r="BO295" s="155">
        <v>0</v>
      </c>
      <c r="BP295" s="147"/>
      <c r="BQ295" s="124"/>
      <c r="BR295" s="125">
        <v>2537.2000000000003</v>
      </c>
      <c r="BS295" s="156">
        <f t="shared" si="69"/>
        <v>-1200657.8058990017</v>
      </c>
      <c r="BT295" s="157">
        <f t="shared" si="70"/>
        <v>1263500.3446354307</v>
      </c>
      <c r="BU295" s="158">
        <f t="shared" si="71"/>
        <v>108113.89516999945</v>
      </c>
      <c r="BV295" s="159">
        <f t="shared" si="60"/>
        <v>-0.57990606123785671</v>
      </c>
      <c r="BW295" s="160">
        <f t="shared" si="61"/>
        <v>0.59859740873204415</v>
      </c>
      <c r="BX295" s="161">
        <f t="shared" si="62"/>
        <v>5.0259786234691385E-2</v>
      </c>
      <c r="BY295" s="29">
        <f t="shared" si="63"/>
        <v>3115810.1808990017</v>
      </c>
      <c r="BZ295" s="59">
        <f t="shared" si="64"/>
        <v>688960.19351391937</v>
      </c>
      <c r="CA295" s="60">
        <f t="shared" si="65"/>
        <v>1881654.8747421508</v>
      </c>
      <c r="CB295" s="29">
        <f t="shared" si="72"/>
        <v>3115810</v>
      </c>
      <c r="CC295" s="59">
        <f t="shared" si="73"/>
        <v>688960</v>
      </c>
      <c r="CD295" s="60">
        <f t="shared" si="74"/>
        <v>1881655</v>
      </c>
      <c r="CE295" s="29">
        <f t="shared" si="66"/>
        <v>0</v>
      </c>
      <c r="CF295" s="59">
        <f t="shared" si="67"/>
        <v>0</v>
      </c>
      <c r="CG295" s="60">
        <f t="shared" si="68"/>
        <v>0</v>
      </c>
      <c r="CJ295" s="121"/>
    </row>
    <row r="296" spans="1:88" x14ac:dyDescent="0.2">
      <c r="A296" s="146" t="s">
        <v>460</v>
      </c>
      <c r="B296" s="47" t="s">
        <v>779</v>
      </c>
      <c r="C296" s="4" t="s">
        <v>459</v>
      </c>
      <c r="D296" s="5" t="s">
        <v>653</v>
      </c>
      <c r="E296" s="4" t="s">
        <v>717</v>
      </c>
      <c r="F296" s="39" t="s">
        <v>789</v>
      </c>
      <c r="G296" s="36" t="s">
        <v>789</v>
      </c>
      <c r="H296" s="38" t="s">
        <v>789</v>
      </c>
      <c r="I296" s="31">
        <v>0</v>
      </c>
      <c r="J296" s="64">
        <v>0.49</v>
      </c>
      <c r="K296" s="123">
        <v>63015823</v>
      </c>
      <c r="L296" s="124">
        <v>64243403.967532456</v>
      </c>
      <c r="M296" s="125">
        <v>65470985.438428</v>
      </c>
      <c r="N296" s="147">
        <v>58289636.275000006</v>
      </c>
      <c r="O296" s="133">
        <v>59425148.669967525</v>
      </c>
      <c r="P296" s="148">
        <v>60560661.530545905</v>
      </c>
      <c r="Q296" s="149">
        <v>0</v>
      </c>
      <c r="R296" s="150">
        <v>0</v>
      </c>
      <c r="S296" s="151">
        <v>0</v>
      </c>
      <c r="T296" s="132">
        <v>6660273.1560589913</v>
      </c>
      <c r="U296" s="124">
        <v>6790018.7370211789</v>
      </c>
      <c r="V296" s="134">
        <v>6919764.3179839998</v>
      </c>
      <c r="W296" s="152">
        <v>3204871</v>
      </c>
      <c r="X296" s="153" t="s">
        <v>821</v>
      </c>
      <c r="Y296" s="154" t="s">
        <v>821</v>
      </c>
      <c r="Z296" s="147">
        <v>55449993</v>
      </c>
      <c r="AA296" s="124">
        <v>57957954</v>
      </c>
      <c r="AB296" s="125">
        <v>55493181</v>
      </c>
      <c r="AC296" s="147">
        <v>1695375.4362999999</v>
      </c>
      <c r="AD296" s="124">
        <v>1832882.4849999999</v>
      </c>
      <c r="AE296" s="134">
        <v>1932152.075</v>
      </c>
      <c r="AF296" s="147"/>
      <c r="AG296" s="124">
        <v>21862.82</v>
      </c>
      <c r="AH296" s="134">
        <v>25691.68</v>
      </c>
      <c r="AI296" s="147">
        <v>0</v>
      </c>
      <c r="AJ296" s="124">
        <v>0</v>
      </c>
      <c r="AK296" s="148">
        <v>0</v>
      </c>
      <c r="AL296" s="147"/>
      <c r="AM296" s="124">
        <v>0</v>
      </c>
      <c r="AN296" s="155">
        <v>0</v>
      </c>
      <c r="AO296" s="147">
        <v>0</v>
      </c>
      <c r="AP296" s="124">
        <v>0</v>
      </c>
      <c r="AQ296" s="125">
        <v>0</v>
      </c>
      <c r="AR296" s="147">
        <v>0</v>
      </c>
      <c r="AS296" s="124">
        <v>0</v>
      </c>
      <c r="AT296" s="134">
        <v>0</v>
      </c>
      <c r="AU296" s="147"/>
      <c r="AV296" s="124">
        <v>0</v>
      </c>
      <c r="AW296" s="134">
        <v>0</v>
      </c>
      <c r="AX296" s="147"/>
      <c r="AY296" s="124">
        <v>34717.479999999996</v>
      </c>
      <c r="AZ296" s="134">
        <v>91194.39</v>
      </c>
      <c r="BA296" s="147"/>
      <c r="BB296" s="124"/>
      <c r="BC296" s="148">
        <v>0</v>
      </c>
      <c r="BD296" s="147"/>
      <c r="BE296" s="124">
        <v>606139.80000000005</v>
      </c>
      <c r="BF296" s="155">
        <v>857553.41</v>
      </c>
      <c r="BG296" s="147"/>
      <c r="BH296" s="124"/>
      <c r="BI296" s="125">
        <v>2455.39</v>
      </c>
      <c r="BJ296" s="147">
        <v>0</v>
      </c>
      <c r="BK296" s="124">
        <v>0</v>
      </c>
      <c r="BL296" s="134">
        <v>115.14999999999999</v>
      </c>
      <c r="BM296" s="147"/>
      <c r="BN296" s="124">
        <v>0</v>
      </c>
      <c r="BO296" s="155">
        <v>0</v>
      </c>
      <c r="BP296" s="147"/>
      <c r="BQ296" s="124"/>
      <c r="BR296" s="125">
        <v>19771.5</v>
      </c>
      <c r="BS296" s="156">
        <f t="shared" si="69"/>
        <v>63805641.592358992</v>
      </c>
      <c r="BT296" s="157">
        <f t="shared" si="70"/>
        <v>67243575.322021171</v>
      </c>
      <c r="BU296" s="158">
        <f t="shared" si="71"/>
        <v>65341878.912983999</v>
      </c>
      <c r="BV296" s="159">
        <f t="shared" si="60"/>
        <v>1.0125336551164141</v>
      </c>
      <c r="BW296" s="160">
        <f t="shared" si="61"/>
        <v>1.046700068321488</v>
      </c>
      <c r="BX296" s="161">
        <f t="shared" si="62"/>
        <v>0.99802803448612487</v>
      </c>
      <c r="BY296" s="29">
        <f t="shared" si="63"/>
        <v>0</v>
      </c>
      <c r="BZ296" s="59">
        <f t="shared" si="64"/>
        <v>0</v>
      </c>
      <c r="CA296" s="60">
        <f t="shared" si="65"/>
        <v>0</v>
      </c>
      <c r="CB296" s="29">
        <f t="shared" si="72"/>
        <v>0</v>
      </c>
      <c r="CC296" s="59">
        <f t="shared" si="73"/>
        <v>0</v>
      </c>
      <c r="CD296" s="60">
        <f t="shared" si="74"/>
        <v>0</v>
      </c>
      <c r="CE296" s="29">
        <f t="shared" si="66"/>
        <v>0</v>
      </c>
      <c r="CF296" s="59">
        <f t="shared" si="67"/>
        <v>0</v>
      </c>
      <c r="CG296" s="60">
        <f t="shared" si="68"/>
        <v>0</v>
      </c>
      <c r="CJ296" s="121"/>
    </row>
    <row r="297" spans="1:88" x14ac:dyDescent="0.2">
      <c r="A297" s="146" t="s">
        <v>462</v>
      </c>
      <c r="B297" s="47" t="s">
        <v>779</v>
      </c>
      <c r="C297" s="4" t="s">
        <v>461</v>
      </c>
      <c r="D297" s="5" t="s">
        <v>653</v>
      </c>
      <c r="E297" s="4" t="s">
        <v>709</v>
      </c>
      <c r="F297" s="5"/>
      <c r="G297" s="8" t="s">
        <v>802</v>
      </c>
      <c r="H297" s="40"/>
      <c r="I297" s="31">
        <v>0</v>
      </c>
      <c r="J297" s="64">
        <v>0.49</v>
      </c>
      <c r="K297" s="123">
        <v>65310697.000000007</v>
      </c>
      <c r="L297" s="124">
        <v>66582983.305194803</v>
      </c>
      <c r="M297" s="125">
        <v>67855269.593233004</v>
      </c>
      <c r="N297" s="147">
        <v>60412394.725000009</v>
      </c>
      <c r="O297" s="133">
        <v>61589259.557305194</v>
      </c>
      <c r="P297" s="148">
        <v>62766124.373740532</v>
      </c>
      <c r="Q297" s="149">
        <v>0</v>
      </c>
      <c r="R297" s="150">
        <v>0</v>
      </c>
      <c r="S297" s="151">
        <v>0</v>
      </c>
      <c r="T297" s="132">
        <v>31902158.662186004</v>
      </c>
      <c r="U297" s="124">
        <v>32523629.285475336</v>
      </c>
      <c r="V297" s="134">
        <v>33145099.908764999</v>
      </c>
      <c r="W297" s="152">
        <v>2812469</v>
      </c>
      <c r="X297" s="153" t="s">
        <v>817</v>
      </c>
      <c r="Y297" s="154" t="s">
        <v>821</v>
      </c>
      <c r="Z297" s="147">
        <v>31393148</v>
      </c>
      <c r="AA297" s="124">
        <v>30221676</v>
      </c>
      <c r="AB297" s="125">
        <v>30951459</v>
      </c>
      <c r="AC297" s="147">
        <v>1266735.5049999999</v>
      </c>
      <c r="AD297" s="124">
        <v>1361998.1199999999</v>
      </c>
      <c r="AE297" s="134">
        <v>1444740.2549999999</v>
      </c>
      <c r="AF297" s="147"/>
      <c r="AG297" s="124">
        <v>22319.01</v>
      </c>
      <c r="AH297" s="134">
        <v>45068.974999999999</v>
      </c>
      <c r="AI297" s="147">
        <v>0</v>
      </c>
      <c r="AJ297" s="124">
        <v>0</v>
      </c>
      <c r="AK297" s="148">
        <v>0</v>
      </c>
      <c r="AL297" s="147"/>
      <c r="AM297" s="124">
        <v>0</v>
      </c>
      <c r="AN297" s="155">
        <v>0</v>
      </c>
      <c r="AO297" s="147">
        <v>0</v>
      </c>
      <c r="AP297" s="124">
        <v>0</v>
      </c>
      <c r="AQ297" s="125">
        <v>0</v>
      </c>
      <c r="AR297" s="147">
        <v>0</v>
      </c>
      <c r="AS297" s="124">
        <v>0</v>
      </c>
      <c r="AT297" s="134">
        <v>0</v>
      </c>
      <c r="AU297" s="147"/>
      <c r="AV297" s="124">
        <v>0</v>
      </c>
      <c r="AW297" s="134">
        <v>0</v>
      </c>
      <c r="AX297" s="147"/>
      <c r="AY297" s="124">
        <v>4145.8900000000003</v>
      </c>
      <c r="AZ297" s="134">
        <v>30613.239999999998</v>
      </c>
      <c r="BA297" s="147"/>
      <c r="BB297" s="124"/>
      <c r="BC297" s="148">
        <v>-763.42</v>
      </c>
      <c r="BD297" s="147"/>
      <c r="BE297" s="124">
        <v>330413.86</v>
      </c>
      <c r="BF297" s="155">
        <v>469646.87</v>
      </c>
      <c r="BG297" s="147"/>
      <c r="BH297" s="124"/>
      <c r="BI297" s="125">
        <v>5297.39</v>
      </c>
      <c r="BJ297" s="147">
        <v>0</v>
      </c>
      <c r="BK297" s="124">
        <v>0</v>
      </c>
      <c r="BL297" s="134">
        <v>0</v>
      </c>
      <c r="BM297" s="147"/>
      <c r="BN297" s="124">
        <v>0</v>
      </c>
      <c r="BO297" s="155">
        <v>0</v>
      </c>
      <c r="BP297" s="147"/>
      <c r="BQ297" s="124"/>
      <c r="BR297" s="125">
        <v>0</v>
      </c>
      <c r="BS297" s="156">
        <f t="shared" si="69"/>
        <v>65664530.015186004</v>
      </c>
      <c r="BT297" s="157">
        <f t="shared" si="70"/>
        <v>64188560.203475341</v>
      </c>
      <c r="BU297" s="158">
        <f t="shared" si="71"/>
        <v>65815540.256764993</v>
      </c>
      <c r="BV297" s="159">
        <f t="shared" si="60"/>
        <v>1.0054176885478039</v>
      </c>
      <c r="BW297" s="160">
        <f t="shared" si="61"/>
        <v>0.96403851280222452</v>
      </c>
      <c r="BX297" s="161">
        <f t="shared" si="62"/>
        <v>0.96994000099483169</v>
      </c>
      <c r="BY297" s="29">
        <f t="shared" si="63"/>
        <v>0</v>
      </c>
      <c r="BZ297" s="59">
        <f t="shared" si="64"/>
        <v>0</v>
      </c>
      <c r="CA297" s="60">
        <f t="shared" si="65"/>
        <v>0</v>
      </c>
      <c r="CB297" s="29">
        <f t="shared" si="72"/>
        <v>0</v>
      </c>
      <c r="CC297" s="59">
        <f t="shared" si="73"/>
        <v>0</v>
      </c>
      <c r="CD297" s="60">
        <f t="shared" si="74"/>
        <v>0</v>
      </c>
      <c r="CE297" s="29">
        <f t="shared" si="66"/>
        <v>0</v>
      </c>
      <c r="CF297" s="59">
        <f t="shared" si="67"/>
        <v>0</v>
      </c>
      <c r="CG297" s="60">
        <f t="shared" si="68"/>
        <v>0</v>
      </c>
      <c r="CJ297" s="121"/>
    </row>
    <row r="298" spans="1:88" x14ac:dyDescent="0.2">
      <c r="A298" s="146" t="s">
        <v>464</v>
      </c>
      <c r="B298" s="47" t="s">
        <v>778</v>
      </c>
      <c r="C298" s="4" t="s">
        <v>463</v>
      </c>
      <c r="D298" s="5" t="s">
        <v>701</v>
      </c>
      <c r="E298" s="4" t="s">
        <v>653</v>
      </c>
      <c r="F298" s="5"/>
      <c r="G298" s="8" t="s">
        <v>802</v>
      </c>
      <c r="H298" s="40"/>
      <c r="I298" s="31">
        <v>0</v>
      </c>
      <c r="J298" s="64">
        <v>0.3</v>
      </c>
      <c r="K298" s="123">
        <v>61287254</v>
      </c>
      <c r="L298" s="124">
        <v>62481161.545454539</v>
      </c>
      <c r="M298" s="125">
        <v>63675069.347818002</v>
      </c>
      <c r="N298" s="147">
        <v>56690709.950000003</v>
      </c>
      <c r="O298" s="133">
        <v>57795074.429545455</v>
      </c>
      <c r="P298" s="148">
        <v>58899439.146731652</v>
      </c>
      <c r="Q298" s="149">
        <v>0</v>
      </c>
      <c r="R298" s="150">
        <v>0</v>
      </c>
      <c r="S298" s="151">
        <v>0</v>
      </c>
      <c r="T298" s="132">
        <v>44111443.290527001</v>
      </c>
      <c r="U298" s="124">
        <v>44970757.12086194</v>
      </c>
      <c r="V298" s="134">
        <v>45830070.951196998</v>
      </c>
      <c r="W298" s="152">
        <v>472814</v>
      </c>
      <c r="X298" s="153" t="s">
        <v>821</v>
      </c>
      <c r="Y298" s="154" t="s">
        <v>821</v>
      </c>
      <c r="Z298" s="147">
        <v>16417383</v>
      </c>
      <c r="AA298" s="124">
        <v>15347158</v>
      </c>
      <c r="AB298" s="125">
        <v>16333989</v>
      </c>
      <c r="AC298" s="147">
        <v>760635.6</v>
      </c>
      <c r="AD298" s="124">
        <v>788512.35</v>
      </c>
      <c r="AE298" s="134">
        <v>816892.2</v>
      </c>
      <c r="AF298" s="147"/>
      <c r="AG298" s="124">
        <v>-1790.7</v>
      </c>
      <c r="AH298" s="134">
        <v>0</v>
      </c>
      <c r="AI298" s="147">
        <v>0</v>
      </c>
      <c r="AJ298" s="124">
        <v>0</v>
      </c>
      <c r="AK298" s="148">
        <v>0</v>
      </c>
      <c r="AL298" s="147"/>
      <c r="AM298" s="124">
        <v>0</v>
      </c>
      <c r="AN298" s="155">
        <v>0</v>
      </c>
      <c r="AO298" s="147">
        <v>0</v>
      </c>
      <c r="AP298" s="124">
        <v>0</v>
      </c>
      <c r="AQ298" s="125">
        <v>0</v>
      </c>
      <c r="AR298" s="147">
        <v>2609.6999999999998</v>
      </c>
      <c r="AS298" s="124">
        <v>19119</v>
      </c>
      <c r="AT298" s="134">
        <v>25336.5</v>
      </c>
      <c r="AU298" s="147"/>
      <c r="AV298" s="124">
        <v>23.099999999999998</v>
      </c>
      <c r="AW298" s="134">
        <v>-452.4</v>
      </c>
      <c r="AX298" s="147"/>
      <c r="AY298" s="124">
        <v>0</v>
      </c>
      <c r="AZ298" s="134">
        <v>1751.3999999999999</v>
      </c>
      <c r="BA298" s="147"/>
      <c r="BB298" s="124"/>
      <c r="BC298" s="148">
        <v>212.4</v>
      </c>
      <c r="BD298" s="147"/>
      <c r="BE298" s="124">
        <v>464950.2</v>
      </c>
      <c r="BF298" s="155">
        <v>552592.19999999995</v>
      </c>
      <c r="BG298" s="147"/>
      <c r="BH298" s="124"/>
      <c r="BI298" s="125">
        <v>14128.8</v>
      </c>
      <c r="BJ298" s="147">
        <v>0</v>
      </c>
      <c r="BK298" s="124">
        <v>0</v>
      </c>
      <c r="BL298" s="134">
        <v>0</v>
      </c>
      <c r="BM298" s="147"/>
      <c r="BN298" s="124">
        <v>0</v>
      </c>
      <c r="BO298" s="155">
        <v>0</v>
      </c>
      <c r="BP298" s="147"/>
      <c r="BQ298" s="124"/>
      <c r="BR298" s="125">
        <v>3820.7999999999997</v>
      </c>
      <c r="BS298" s="156">
        <f t="shared" si="69"/>
        <v>61292071.590526998</v>
      </c>
      <c r="BT298" s="157">
        <f t="shared" si="70"/>
        <v>61588729.070861936</v>
      </c>
      <c r="BU298" s="158">
        <f t="shared" si="71"/>
        <v>63578341.851196997</v>
      </c>
      <c r="BV298" s="159">
        <f t="shared" si="60"/>
        <v>1.0000786067283582</v>
      </c>
      <c r="BW298" s="160">
        <f t="shared" si="61"/>
        <v>0.98571677522442713</v>
      </c>
      <c r="BX298" s="161">
        <f t="shared" si="62"/>
        <v>0.99848092043539616</v>
      </c>
      <c r="BY298" s="29">
        <f t="shared" si="63"/>
        <v>0</v>
      </c>
      <c r="BZ298" s="59">
        <f t="shared" si="64"/>
        <v>0</v>
      </c>
      <c r="CA298" s="60">
        <f t="shared" si="65"/>
        <v>0</v>
      </c>
      <c r="CB298" s="29">
        <f t="shared" si="72"/>
        <v>0</v>
      </c>
      <c r="CC298" s="59">
        <f t="shared" si="73"/>
        <v>0</v>
      </c>
      <c r="CD298" s="60">
        <f t="shared" si="74"/>
        <v>0</v>
      </c>
      <c r="CE298" s="29">
        <f t="shared" si="66"/>
        <v>0</v>
      </c>
      <c r="CF298" s="59">
        <f t="shared" si="67"/>
        <v>0</v>
      </c>
      <c r="CG298" s="60">
        <f t="shared" si="68"/>
        <v>0</v>
      </c>
      <c r="CJ298" s="121"/>
    </row>
    <row r="299" spans="1:88" x14ac:dyDescent="0.2">
      <c r="A299" s="146" t="s">
        <v>466</v>
      </c>
      <c r="B299" s="47" t="s">
        <v>781</v>
      </c>
      <c r="C299" s="4" t="s">
        <v>465</v>
      </c>
      <c r="D299" s="5" t="s">
        <v>701</v>
      </c>
      <c r="E299" s="4" t="s">
        <v>653</v>
      </c>
      <c r="F299" s="5"/>
      <c r="G299" s="8" t="s">
        <v>802</v>
      </c>
      <c r="H299" s="40"/>
      <c r="I299" s="31">
        <v>0</v>
      </c>
      <c r="J299" s="64">
        <v>0.3</v>
      </c>
      <c r="K299" s="123">
        <v>64567443.999999993</v>
      </c>
      <c r="L299" s="124">
        <v>65825251.350649342</v>
      </c>
      <c r="M299" s="125">
        <v>67083058.483864009</v>
      </c>
      <c r="N299" s="147">
        <v>59724885.699999996</v>
      </c>
      <c r="O299" s="133">
        <v>60888357.499350645</v>
      </c>
      <c r="P299" s="148">
        <v>62051829.097574212</v>
      </c>
      <c r="Q299" s="149">
        <v>0</v>
      </c>
      <c r="R299" s="150">
        <v>0</v>
      </c>
      <c r="S299" s="151">
        <v>0</v>
      </c>
      <c r="T299" s="132">
        <v>34383347.888840996</v>
      </c>
      <c r="U299" s="124">
        <v>35053153.36719504</v>
      </c>
      <c r="V299" s="134">
        <v>35722958.845549002</v>
      </c>
      <c r="W299" s="152">
        <v>4442612</v>
      </c>
      <c r="X299" s="153" t="s">
        <v>817</v>
      </c>
      <c r="Y299" s="154" t="s">
        <v>821</v>
      </c>
      <c r="Z299" s="147">
        <v>28515858</v>
      </c>
      <c r="AA299" s="124">
        <v>30280181</v>
      </c>
      <c r="AB299" s="125">
        <v>28432811</v>
      </c>
      <c r="AC299" s="147">
        <v>529747.39799999993</v>
      </c>
      <c r="AD299" s="124">
        <v>555690.29999999993</v>
      </c>
      <c r="AE299" s="134">
        <v>588994.79999999993</v>
      </c>
      <c r="AF299" s="147"/>
      <c r="AG299" s="124">
        <v>14029.949999999999</v>
      </c>
      <c r="AH299" s="134">
        <v>31568.699999999997</v>
      </c>
      <c r="AI299" s="147">
        <v>0</v>
      </c>
      <c r="AJ299" s="124">
        <v>0</v>
      </c>
      <c r="AK299" s="148">
        <v>0</v>
      </c>
      <c r="AL299" s="147"/>
      <c r="AM299" s="124">
        <v>0</v>
      </c>
      <c r="AN299" s="155">
        <v>0</v>
      </c>
      <c r="AO299" s="147">
        <v>0</v>
      </c>
      <c r="AP299" s="124">
        <v>0</v>
      </c>
      <c r="AQ299" s="125">
        <v>0</v>
      </c>
      <c r="AR299" s="147">
        <v>0</v>
      </c>
      <c r="AS299" s="124">
        <v>0</v>
      </c>
      <c r="AT299" s="134">
        <v>2882.7</v>
      </c>
      <c r="AU299" s="147"/>
      <c r="AV299" s="124">
        <v>0</v>
      </c>
      <c r="AW299" s="134">
        <v>0</v>
      </c>
      <c r="AX299" s="147"/>
      <c r="AY299" s="124">
        <v>478.5</v>
      </c>
      <c r="AZ299" s="134">
        <v>12596.699999999999</v>
      </c>
      <c r="BA299" s="147"/>
      <c r="BB299" s="124"/>
      <c r="BC299" s="148">
        <v>2485.5</v>
      </c>
      <c r="BD299" s="147"/>
      <c r="BE299" s="124">
        <v>492901.8</v>
      </c>
      <c r="BF299" s="155">
        <v>784314.6</v>
      </c>
      <c r="BG299" s="147"/>
      <c r="BH299" s="124"/>
      <c r="BI299" s="125">
        <v>30869.699999999997</v>
      </c>
      <c r="BJ299" s="147">
        <v>0</v>
      </c>
      <c r="BK299" s="124">
        <v>0</v>
      </c>
      <c r="BL299" s="134">
        <v>0</v>
      </c>
      <c r="BM299" s="147"/>
      <c r="BN299" s="124">
        <v>0</v>
      </c>
      <c r="BO299" s="155">
        <v>0</v>
      </c>
      <c r="BP299" s="147"/>
      <c r="BQ299" s="124"/>
      <c r="BR299" s="125">
        <v>13535.1</v>
      </c>
      <c r="BS299" s="156">
        <f t="shared" si="69"/>
        <v>64495180.166840993</v>
      </c>
      <c r="BT299" s="157">
        <f t="shared" si="70"/>
        <v>66129878.197195038</v>
      </c>
      <c r="BU299" s="158">
        <f t="shared" si="71"/>
        <v>65356460.925549001</v>
      </c>
      <c r="BV299" s="159">
        <f t="shared" si="60"/>
        <v>0.99888080077695196</v>
      </c>
      <c r="BW299" s="160">
        <f t="shared" si="61"/>
        <v>1.004627811368664</v>
      </c>
      <c r="BX299" s="161">
        <f t="shared" si="62"/>
        <v>0.9742617942989239</v>
      </c>
      <c r="BY299" s="29">
        <f t="shared" si="63"/>
        <v>0</v>
      </c>
      <c r="BZ299" s="59">
        <f t="shared" si="64"/>
        <v>0</v>
      </c>
      <c r="CA299" s="60">
        <f t="shared" si="65"/>
        <v>0</v>
      </c>
      <c r="CB299" s="29">
        <f t="shared" si="72"/>
        <v>0</v>
      </c>
      <c r="CC299" s="59">
        <f t="shared" si="73"/>
        <v>0</v>
      </c>
      <c r="CD299" s="60">
        <f t="shared" si="74"/>
        <v>0</v>
      </c>
      <c r="CE299" s="29">
        <f t="shared" si="66"/>
        <v>0</v>
      </c>
      <c r="CF299" s="59">
        <f t="shared" si="67"/>
        <v>0</v>
      </c>
      <c r="CG299" s="60">
        <f t="shared" si="68"/>
        <v>0</v>
      </c>
      <c r="CJ299" s="121"/>
    </row>
    <row r="300" spans="1:88" x14ac:dyDescent="0.2">
      <c r="A300" s="146" t="s">
        <v>468</v>
      </c>
      <c r="B300" s="47" t="s">
        <v>780</v>
      </c>
      <c r="C300" s="4" t="s">
        <v>467</v>
      </c>
      <c r="D300" s="5" t="s">
        <v>653</v>
      </c>
      <c r="E300" s="4" t="s">
        <v>730</v>
      </c>
      <c r="F300" s="5"/>
      <c r="G300" s="36" t="s">
        <v>799</v>
      </c>
      <c r="H300" s="38" t="s">
        <v>799</v>
      </c>
      <c r="I300" s="31">
        <v>0</v>
      </c>
      <c r="J300" s="64">
        <v>0.49</v>
      </c>
      <c r="K300" s="123">
        <v>27369569</v>
      </c>
      <c r="L300" s="124">
        <v>27902742.422077917</v>
      </c>
      <c r="M300" s="125">
        <v>28435915.563781001</v>
      </c>
      <c r="N300" s="147">
        <v>25316851.325000003</v>
      </c>
      <c r="O300" s="133">
        <v>25810036.740422074</v>
      </c>
      <c r="P300" s="148">
        <v>26303221.896497428</v>
      </c>
      <c r="Q300" s="149">
        <v>0.45214748301643748</v>
      </c>
      <c r="R300" s="150">
        <v>0.45214748301643748</v>
      </c>
      <c r="S300" s="151">
        <v>0.45214748301643748</v>
      </c>
      <c r="T300" s="132">
        <v>-22588345.131151002</v>
      </c>
      <c r="U300" s="124">
        <v>-23028377.828511085</v>
      </c>
      <c r="V300" s="134">
        <v>-23468410.525872</v>
      </c>
      <c r="W300" s="152">
        <v>4130185</v>
      </c>
      <c r="X300" s="153" t="s">
        <v>817</v>
      </c>
      <c r="Y300" s="154" t="s">
        <v>821</v>
      </c>
      <c r="Z300" s="147">
        <v>47213497</v>
      </c>
      <c r="AA300" s="124">
        <v>49610974</v>
      </c>
      <c r="AB300" s="125">
        <v>52710886</v>
      </c>
      <c r="AC300" s="147">
        <v>667673.02244999993</v>
      </c>
      <c r="AD300" s="124">
        <v>717956.08499999996</v>
      </c>
      <c r="AE300" s="134">
        <v>780569.51</v>
      </c>
      <c r="AF300" s="147"/>
      <c r="AG300" s="124">
        <v>51990.224999999999</v>
      </c>
      <c r="AH300" s="134">
        <v>0</v>
      </c>
      <c r="AI300" s="147">
        <v>0</v>
      </c>
      <c r="AJ300" s="124">
        <v>2753.31</v>
      </c>
      <c r="AK300" s="148">
        <v>0</v>
      </c>
      <c r="AL300" s="147"/>
      <c r="AM300" s="124">
        <v>0</v>
      </c>
      <c r="AN300" s="155">
        <v>0</v>
      </c>
      <c r="AO300" s="147">
        <v>0</v>
      </c>
      <c r="AP300" s="124">
        <v>0</v>
      </c>
      <c r="AQ300" s="125">
        <v>0</v>
      </c>
      <c r="AR300" s="147">
        <v>0</v>
      </c>
      <c r="AS300" s="124">
        <v>0</v>
      </c>
      <c r="AT300" s="134">
        <v>18628.82</v>
      </c>
      <c r="AU300" s="147"/>
      <c r="AV300" s="124">
        <v>0</v>
      </c>
      <c r="AW300" s="134">
        <v>7174.58</v>
      </c>
      <c r="AX300" s="147"/>
      <c r="AY300" s="124">
        <v>3047.31</v>
      </c>
      <c r="AZ300" s="134">
        <v>12946.289999999999</v>
      </c>
      <c r="BA300" s="147"/>
      <c r="BB300" s="124"/>
      <c r="BC300" s="148">
        <v>2081.0299999999997</v>
      </c>
      <c r="BD300" s="147"/>
      <c r="BE300" s="124">
        <v>299656.56</v>
      </c>
      <c r="BF300" s="155">
        <v>403025</v>
      </c>
      <c r="BG300" s="147"/>
      <c r="BH300" s="124"/>
      <c r="BI300" s="125">
        <v>5020.05</v>
      </c>
      <c r="BJ300" s="147">
        <v>0</v>
      </c>
      <c r="BK300" s="124">
        <v>0</v>
      </c>
      <c r="BL300" s="134">
        <v>0</v>
      </c>
      <c r="BM300" s="147"/>
      <c r="BN300" s="124">
        <v>7084.91</v>
      </c>
      <c r="BO300" s="155">
        <v>613.97</v>
      </c>
      <c r="BP300" s="147"/>
      <c r="BQ300" s="124"/>
      <c r="BR300" s="125">
        <v>6001.5199999999995</v>
      </c>
      <c r="BS300" s="156">
        <f t="shared" si="69"/>
        <v>26911857.411299001</v>
      </c>
      <c r="BT300" s="157">
        <f t="shared" si="70"/>
        <v>27260326.441488918</v>
      </c>
      <c r="BU300" s="158">
        <f t="shared" si="71"/>
        <v>30073778.114127994</v>
      </c>
      <c r="BV300" s="159">
        <f t="shared" si="60"/>
        <v>0.98327662416967554</v>
      </c>
      <c r="BW300" s="160">
        <f t="shared" si="61"/>
        <v>0.97697660069138259</v>
      </c>
      <c r="BX300" s="161">
        <f t="shared" si="62"/>
        <v>1.0575983757819687</v>
      </c>
      <c r="BY300" s="29">
        <f t="shared" si="63"/>
        <v>0</v>
      </c>
      <c r="BZ300" s="59">
        <f t="shared" si="64"/>
        <v>0</v>
      </c>
      <c r="CA300" s="60">
        <f t="shared" si="65"/>
        <v>0</v>
      </c>
      <c r="CB300" s="29">
        <f t="shared" si="72"/>
        <v>0</v>
      </c>
      <c r="CC300" s="59">
        <f t="shared" si="73"/>
        <v>0</v>
      </c>
      <c r="CD300" s="60">
        <f t="shared" si="74"/>
        <v>0</v>
      </c>
      <c r="CE300" s="29">
        <f t="shared" si="66"/>
        <v>0</v>
      </c>
      <c r="CF300" s="59">
        <f t="shared" si="67"/>
        <v>0</v>
      </c>
      <c r="CG300" s="60">
        <f t="shared" si="68"/>
        <v>740555</v>
      </c>
      <c r="CJ300" s="121"/>
    </row>
    <row r="301" spans="1:88" x14ac:dyDescent="0.2">
      <c r="A301" s="146" t="s">
        <v>470</v>
      </c>
      <c r="B301" s="47" t="s">
        <v>777</v>
      </c>
      <c r="C301" s="4" t="s">
        <v>469</v>
      </c>
      <c r="D301" s="5" t="s">
        <v>745</v>
      </c>
      <c r="E301" s="4" t="s">
        <v>653</v>
      </c>
      <c r="F301" s="39" t="s">
        <v>786</v>
      </c>
      <c r="G301" s="36" t="s">
        <v>786</v>
      </c>
      <c r="H301" s="38" t="s">
        <v>786</v>
      </c>
      <c r="I301" s="31">
        <v>0</v>
      </c>
      <c r="J301" s="64">
        <v>0.4</v>
      </c>
      <c r="K301" s="123">
        <v>3011130</v>
      </c>
      <c r="L301" s="124">
        <v>3069788.3766233763</v>
      </c>
      <c r="M301" s="125">
        <v>3128446.8922239998</v>
      </c>
      <c r="N301" s="147">
        <v>2785295.25</v>
      </c>
      <c r="O301" s="133">
        <v>2839554.2483766233</v>
      </c>
      <c r="P301" s="148">
        <v>2893813.3753072</v>
      </c>
      <c r="Q301" s="149">
        <v>0.5</v>
      </c>
      <c r="R301" s="150">
        <v>0.5</v>
      </c>
      <c r="S301" s="151">
        <v>0.5</v>
      </c>
      <c r="T301" s="132">
        <v>-22027820.913665</v>
      </c>
      <c r="U301" s="124">
        <v>-22456934.308087043</v>
      </c>
      <c r="V301" s="134">
        <v>-22886047.702509001</v>
      </c>
      <c r="W301" s="152">
        <v>4624283</v>
      </c>
      <c r="X301" s="153" t="s">
        <v>821</v>
      </c>
      <c r="Y301" s="154" t="s">
        <v>821</v>
      </c>
      <c r="Z301" s="147">
        <v>24031424</v>
      </c>
      <c r="AA301" s="124">
        <v>25322725</v>
      </c>
      <c r="AB301" s="125">
        <v>26298546</v>
      </c>
      <c r="AC301" s="147">
        <v>524984.37199999997</v>
      </c>
      <c r="AD301" s="124">
        <v>566500.4</v>
      </c>
      <c r="AE301" s="134">
        <v>592675.6</v>
      </c>
      <c r="AF301" s="147"/>
      <c r="AG301" s="124">
        <v>0</v>
      </c>
      <c r="AH301" s="134">
        <v>15000</v>
      </c>
      <c r="AI301" s="147">
        <v>0</v>
      </c>
      <c r="AJ301" s="124">
        <v>0</v>
      </c>
      <c r="AK301" s="148">
        <v>0</v>
      </c>
      <c r="AL301" s="147"/>
      <c r="AM301" s="124">
        <v>0</v>
      </c>
      <c r="AN301" s="155">
        <v>0</v>
      </c>
      <c r="AO301" s="147">
        <v>0</v>
      </c>
      <c r="AP301" s="124">
        <v>0</v>
      </c>
      <c r="AQ301" s="125">
        <v>0</v>
      </c>
      <c r="AR301" s="147">
        <v>0</v>
      </c>
      <c r="AS301" s="124">
        <v>0</v>
      </c>
      <c r="AT301" s="134">
        <v>0</v>
      </c>
      <c r="AU301" s="147"/>
      <c r="AV301" s="124">
        <v>0</v>
      </c>
      <c r="AW301" s="134">
        <v>0</v>
      </c>
      <c r="AX301" s="147"/>
      <c r="AY301" s="124">
        <v>3572.4</v>
      </c>
      <c r="AZ301" s="134">
        <v>17816</v>
      </c>
      <c r="BA301" s="147"/>
      <c r="BB301" s="124"/>
      <c r="BC301" s="148">
        <v>4830.8</v>
      </c>
      <c r="BD301" s="147"/>
      <c r="BE301" s="124">
        <v>214524</v>
      </c>
      <c r="BF301" s="155">
        <v>345855.2</v>
      </c>
      <c r="BG301" s="147"/>
      <c r="BH301" s="124"/>
      <c r="BI301" s="125">
        <v>18568.400000000001</v>
      </c>
      <c r="BJ301" s="147">
        <v>0</v>
      </c>
      <c r="BK301" s="124">
        <v>0</v>
      </c>
      <c r="BL301" s="134">
        <v>0</v>
      </c>
      <c r="BM301" s="147"/>
      <c r="BN301" s="124">
        <v>0</v>
      </c>
      <c r="BO301" s="155">
        <v>0</v>
      </c>
      <c r="BP301" s="147"/>
      <c r="BQ301" s="124"/>
      <c r="BR301" s="125">
        <v>4107.6000000000004</v>
      </c>
      <c r="BS301" s="156">
        <f t="shared" si="69"/>
        <v>2528587.458335001</v>
      </c>
      <c r="BT301" s="157">
        <f t="shared" si="70"/>
        <v>3650387.4919129536</v>
      </c>
      <c r="BU301" s="158">
        <f t="shared" si="71"/>
        <v>4411351.8974910006</v>
      </c>
      <c r="BV301" s="159">
        <f t="shared" si="60"/>
        <v>0.83974702465021467</v>
      </c>
      <c r="BW301" s="160">
        <f t="shared" si="61"/>
        <v>1.1891332704595778</v>
      </c>
      <c r="BX301" s="161">
        <f t="shared" si="62"/>
        <v>1.410077284180774</v>
      </c>
      <c r="BY301" s="29">
        <f t="shared" si="63"/>
        <v>256707.79166499898</v>
      </c>
      <c r="BZ301" s="59">
        <f t="shared" si="64"/>
        <v>0</v>
      </c>
      <c r="CA301" s="60">
        <f t="shared" si="65"/>
        <v>0</v>
      </c>
      <c r="CB301" s="29">
        <f t="shared" si="72"/>
        <v>256708</v>
      </c>
      <c r="CC301" s="59">
        <f t="shared" si="73"/>
        <v>0</v>
      </c>
      <c r="CD301" s="60">
        <f t="shared" si="74"/>
        <v>0</v>
      </c>
      <c r="CE301" s="29">
        <f t="shared" si="66"/>
        <v>0</v>
      </c>
      <c r="CF301" s="59">
        <f t="shared" si="67"/>
        <v>290300</v>
      </c>
      <c r="CG301" s="60">
        <f t="shared" si="68"/>
        <v>641453</v>
      </c>
      <c r="CJ301" s="121"/>
    </row>
    <row r="302" spans="1:88" x14ac:dyDescent="0.2">
      <c r="A302" s="146" t="s">
        <v>472</v>
      </c>
      <c r="B302" s="47" t="s">
        <v>777</v>
      </c>
      <c r="C302" s="4" t="s">
        <v>471</v>
      </c>
      <c r="D302" s="5" t="s">
        <v>722</v>
      </c>
      <c r="E302" s="4" t="s">
        <v>653</v>
      </c>
      <c r="F302" s="5"/>
      <c r="G302" s="8" t="s">
        <v>802</v>
      </c>
      <c r="H302" s="40"/>
      <c r="I302" s="31">
        <v>0</v>
      </c>
      <c r="J302" s="64">
        <v>0.4</v>
      </c>
      <c r="K302" s="123">
        <v>2480214</v>
      </c>
      <c r="L302" s="124">
        <v>2528529.8571428573</v>
      </c>
      <c r="M302" s="125">
        <v>2576845.5149539998</v>
      </c>
      <c r="N302" s="147">
        <v>2294197.9500000002</v>
      </c>
      <c r="O302" s="133">
        <v>2338890.1178571433</v>
      </c>
      <c r="P302" s="148">
        <v>2383582.1013324498</v>
      </c>
      <c r="Q302" s="149">
        <v>0.5</v>
      </c>
      <c r="R302" s="150">
        <v>0.5</v>
      </c>
      <c r="S302" s="151">
        <v>0.5</v>
      </c>
      <c r="T302" s="132">
        <v>-23668995.615995999</v>
      </c>
      <c r="U302" s="124">
        <v>-24130079.946177736</v>
      </c>
      <c r="V302" s="134">
        <v>-24591164.276360001</v>
      </c>
      <c r="W302" s="152">
        <v>4433898</v>
      </c>
      <c r="X302" s="153" t="s">
        <v>821</v>
      </c>
      <c r="Y302" s="154" t="s">
        <v>821</v>
      </c>
      <c r="Z302" s="147">
        <v>22047995</v>
      </c>
      <c r="AA302" s="124">
        <v>21873047</v>
      </c>
      <c r="AB302" s="125">
        <v>23771687</v>
      </c>
      <c r="AC302" s="147">
        <v>251330.2</v>
      </c>
      <c r="AD302" s="124">
        <v>265172.8</v>
      </c>
      <c r="AE302" s="134">
        <v>274040.60000000003</v>
      </c>
      <c r="AF302" s="147"/>
      <c r="AG302" s="124">
        <v>12605</v>
      </c>
      <c r="AH302" s="134">
        <v>17304</v>
      </c>
      <c r="AI302" s="147">
        <v>0</v>
      </c>
      <c r="AJ302" s="124">
        <v>0</v>
      </c>
      <c r="AK302" s="148">
        <v>0</v>
      </c>
      <c r="AL302" s="147"/>
      <c r="AM302" s="124">
        <v>0</v>
      </c>
      <c r="AN302" s="155">
        <v>0</v>
      </c>
      <c r="AO302" s="147">
        <v>0</v>
      </c>
      <c r="AP302" s="124">
        <v>0</v>
      </c>
      <c r="AQ302" s="125">
        <v>0</v>
      </c>
      <c r="AR302" s="147">
        <v>0</v>
      </c>
      <c r="AS302" s="124">
        <v>0</v>
      </c>
      <c r="AT302" s="134">
        <v>0</v>
      </c>
      <c r="AU302" s="147"/>
      <c r="AV302" s="124">
        <v>0</v>
      </c>
      <c r="AW302" s="134">
        <v>0</v>
      </c>
      <c r="AX302" s="147"/>
      <c r="AY302" s="124">
        <v>2438.8000000000002</v>
      </c>
      <c r="AZ302" s="134">
        <v>15183.6</v>
      </c>
      <c r="BA302" s="147"/>
      <c r="BB302" s="124"/>
      <c r="BC302" s="148">
        <v>560</v>
      </c>
      <c r="BD302" s="147"/>
      <c r="BE302" s="124">
        <v>202246.80000000002</v>
      </c>
      <c r="BF302" s="155">
        <v>279206.8</v>
      </c>
      <c r="BG302" s="147"/>
      <c r="BH302" s="124"/>
      <c r="BI302" s="125">
        <v>-306</v>
      </c>
      <c r="BJ302" s="147">
        <v>0</v>
      </c>
      <c r="BK302" s="124">
        <v>0</v>
      </c>
      <c r="BL302" s="134">
        <v>0</v>
      </c>
      <c r="BM302" s="147"/>
      <c r="BN302" s="124">
        <v>0</v>
      </c>
      <c r="BO302" s="155">
        <v>0</v>
      </c>
      <c r="BP302" s="147"/>
      <c r="BQ302" s="124"/>
      <c r="BR302" s="125">
        <v>5413.2000000000007</v>
      </c>
      <c r="BS302" s="156">
        <f t="shared" si="69"/>
        <v>-1369670.4159960002</v>
      </c>
      <c r="BT302" s="157">
        <f t="shared" si="70"/>
        <v>-1774569.5461777337</v>
      </c>
      <c r="BU302" s="158">
        <f t="shared" si="71"/>
        <v>-228075.07635999843</v>
      </c>
      <c r="BV302" s="159">
        <f t="shared" si="60"/>
        <v>-0.55223880519826118</v>
      </c>
      <c r="BW302" s="160">
        <f t="shared" si="61"/>
        <v>-0.70181870353033127</v>
      </c>
      <c r="BX302" s="161">
        <f t="shared" si="62"/>
        <v>-8.8509410066078362E-2</v>
      </c>
      <c r="BY302" s="29">
        <f t="shared" si="63"/>
        <v>3663868.3659960004</v>
      </c>
      <c r="BZ302" s="59">
        <f t="shared" si="64"/>
        <v>4113459.664034877</v>
      </c>
      <c r="CA302" s="60">
        <f t="shared" si="65"/>
        <v>2611657.1776924483</v>
      </c>
      <c r="CB302" s="29">
        <f t="shared" si="72"/>
        <v>3663868</v>
      </c>
      <c r="CC302" s="59">
        <f t="shared" si="73"/>
        <v>4113460</v>
      </c>
      <c r="CD302" s="60">
        <f t="shared" si="74"/>
        <v>2611657</v>
      </c>
      <c r="CE302" s="29">
        <f t="shared" si="66"/>
        <v>0</v>
      </c>
      <c r="CF302" s="59">
        <f t="shared" si="67"/>
        <v>0</v>
      </c>
      <c r="CG302" s="60">
        <f t="shared" si="68"/>
        <v>0</v>
      </c>
      <c r="CJ302" s="121"/>
    </row>
    <row r="303" spans="1:88" x14ac:dyDescent="0.2">
      <c r="A303" s="146" t="s">
        <v>474</v>
      </c>
      <c r="B303" s="47" t="s">
        <v>777</v>
      </c>
      <c r="C303" s="4" t="s">
        <v>473</v>
      </c>
      <c r="D303" s="5" t="s">
        <v>700</v>
      </c>
      <c r="E303" s="4" t="s">
        <v>653</v>
      </c>
      <c r="F303" s="39" t="s">
        <v>793</v>
      </c>
      <c r="G303" s="36" t="s">
        <v>793</v>
      </c>
      <c r="H303" s="38" t="s">
        <v>793</v>
      </c>
      <c r="I303" s="31">
        <v>0</v>
      </c>
      <c r="J303" s="64">
        <v>0.4</v>
      </c>
      <c r="K303" s="123">
        <v>3532835</v>
      </c>
      <c r="L303" s="124">
        <v>3601656.4610389611</v>
      </c>
      <c r="M303" s="125">
        <v>3670477.7824439998</v>
      </c>
      <c r="N303" s="147">
        <v>3267872.375</v>
      </c>
      <c r="O303" s="133">
        <v>3331532.2264610389</v>
      </c>
      <c r="P303" s="148">
        <v>3395191.9487606999</v>
      </c>
      <c r="Q303" s="149">
        <v>0.5</v>
      </c>
      <c r="R303" s="150">
        <v>0.5</v>
      </c>
      <c r="S303" s="151">
        <v>0.5</v>
      </c>
      <c r="T303" s="132">
        <v>-6758903.6855589999</v>
      </c>
      <c r="U303" s="124">
        <v>-6890570.6404724866</v>
      </c>
      <c r="V303" s="134">
        <v>-7022237.5953860004</v>
      </c>
      <c r="W303" s="152">
        <v>1121296</v>
      </c>
      <c r="X303" s="153" t="s">
        <v>821</v>
      </c>
      <c r="Y303" s="154" t="s">
        <v>821</v>
      </c>
      <c r="Z303" s="147">
        <v>10206322</v>
      </c>
      <c r="AA303" s="124">
        <v>10240540</v>
      </c>
      <c r="AB303" s="125">
        <v>9594913</v>
      </c>
      <c r="AC303" s="147">
        <v>596993.64800000004</v>
      </c>
      <c r="AD303" s="124">
        <v>628983</v>
      </c>
      <c r="AE303" s="134">
        <v>657127</v>
      </c>
      <c r="AF303" s="147"/>
      <c r="AG303" s="124">
        <v>15750.2</v>
      </c>
      <c r="AH303" s="134">
        <v>30162.800000000003</v>
      </c>
      <c r="AI303" s="147">
        <v>0</v>
      </c>
      <c r="AJ303" s="124">
        <v>0</v>
      </c>
      <c r="AK303" s="148">
        <v>0</v>
      </c>
      <c r="AL303" s="147"/>
      <c r="AM303" s="124">
        <v>0</v>
      </c>
      <c r="AN303" s="155">
        <v>0</v>
      </c>
      <c r="AO303" s="147">
        <v>0</v>
      </c>
      <c r="AP303" s="124">
        <v>0</v>
      </c>
      <c r="AQ303" s="125">
        <v>0</v>
      </c>
      <c r="AR303" s="147">
        <v>0</v>
      </c>
      <c r="AS303" s="124">
        <v>0</v>
      </c>
      <c r="AT303" s="134">
        <v>0</v>
      </c>
      <c r="AU303" s="147"/>
      <c r="AV303" s="124">
        <v>0</v>
      </c>
      <c r="AW303" s="134">
        <v>0</v>
      </c>
      <c r="AX303" s="147"/>
      <c r="AY303" s="124">
        <v>0</v>
      </c>
      <c r="AZ303" s="134">
        <v>4512.4000000000005</v>
      </c>
      <c r="BA303" s="147"/>
      <c r="BB303" s="124"/>
      <c r="BC303" s="148">
        <v>0</v>
      </c>
      <c r="BD303" s="147"/>
      <c r="BE303" s="124">
        <v>195364.40000000002</v>
      </c>
      <c r="BF303" s="155">
        <v>264264.8</v>
      </c>
      <c r="BG303" s="147"/>
      <c r="BH303" s="124"/>
      <c r="BI303" s="125">
        <v>629.6</v>
      </c>
      <c r="BJ303" s="147">
        <v>0</v>
      </c>
      <c r="BK303" s="124">
        <v>0</v>
      </c>
      <c r="BL303" s="134">
        <v>0</v>
      </c>
      <c r="BM303" s="147"/>
      <c r="BN303" s="124">
        <v>8809.6</v>
      </c>
      <c r="BO303" s="155">
        <v>13.200000000000001</v>
      </c>
      <c r="BP303" s="147"/>
      <c r="BQ303" s="124"/>
      <c r="BR303" s="125">
        <v>1724</v>
      </c>
      <c r="BS303" s="156">
        <f t="shared" si="69"/>
        <v>4044411.9624410002</v>
      </c>
      <c r="BT303" s="157">
        <f t="shared" si="70"/>
        <v>4198876.5595275126</v>
      </c>
      <c r="BU303" s="158">
        <f t="shared" si="71"/>
        <v>3531109.2046140004</v>
      </c>
      <c r="BV303" s="159">
        <f t="shared" si="60"/>
        <v>1.1448063559268973</v>
      </c>
      <c r="BW303" s="160">
        <f t="shared" si="61"/>
        <v>1.1658181742065075</v>
      </c>
      <c r="BX303" s="161">
        <f t="shared" si="62"/>
        <v>0.96202985385265016</v>
      </c>
      <c r="BY303" s="29">
        <f t="shared" si="63"/>
        <v>0</v>
      </c>
      <c r="BZ303" s="59">
        <f t="shared" si="64"/>
        <v>0</v>
      </c>
      <c r="CA303" s="60">
        <f t="shared" si="65"/>
        <v>0</v>
      </c>
      <c r="CB303" s="29">
        <f t="shared" si="72"/>
        <v>0</v>
      </c>
      <c r="CC303" s="59">
        <f t="shared" si="73"/>
        <v>0</v>
      </c>
      <c r="CD303" s="60">
        <f t="shared" si="74"/>
        <v>0</v>
      </c>
      <c r="CE303" s="29">
        <f t="shared" si="66"/>
        <v>255788</v>
      </c>
      <c r="CF303" s="59">
        <f t="shared" si="67"/>
        <v>298610</v>
      </c>
      <c r="CG303" s="60">
        <f t="shared" si="68"/>
        <v>0</v>
      </c>
      <c r="CJ303" s="121"/>
    </row>
    <row r="304" spans="1:88" x14ac:dyDescent="0.2">
      <c r="A304" s="146" t="s">
        <v>476</v>
      </c>
      <c r="B304" s="47" t="s">
        <v>777</v>
      </c>
      <c r="C304" s="4" t="s">
        <v>475</v>
      </c>
      <c r="D304" s="5" t="s">
        <v>740</v>
      </c>
      <c r="E304" s="4" t="s">
        <v>653</v>
      </c>
      <c r="F304" s="5"/>
      <c r="G304" s="8" t="s">
        <v>802</v>
      </c>
      <c r="H304" s="40"/>
      <c r="I304" s="31">
        <v>0</v>
      </c>
      <c r="J304" s="64">
        <v>0.4</v>
      </c>
      <c r="K304" s="123">
        <v>1749478</v>
      </c>
      <c r="L304" s="124">
        <v>1783558.7402597403</v>
      </c>
      <c r="M304" s="125">
        <v>1817639.506325</v>
      </c>
      <c r="N304" s="147">
        <v>1618267.1500000001</v>
      </c>
      <c r="O304" s="133">
        <v>1649791.8347402599</v>
      </c>
      <c r="P304" s="148">
        <v>1681316.5433506251</v>
      </c>
      <c r="Q304" s="149">
        <v>0.5</v>
      </c>
      <c r="R304" s="150">
        <v>0.5</v>
      </c>
      <c r="S304" s="151">
        <v>0.5</v>
      </c>
      <c r="T304" s="132">
        <v>-12117914.214746</v>
      </c>
      <c r="U304" s="124">
        <v>-12353977.478669621</v>
      </c>
      <c r="V304" s="134">
        <v>-12590040.742593</v>
      </c>
      <c r="W304" s="152">
        <v>538380</v>
      </c>
      <c r="X304" s="153" t="s">
        <v>821</v>
      </c>
      <c r="Y304" s="154" t="s">
        <v>821</v>
      </c>
      <c r="Z304" s="147">
        <v>14046658</v>
      </c>
      <c r="AA304" s="124">
        <v>14141663</v>
      </c>
      <c r="AB304" s="125">
        <v>13701132</v>
      </c>
      <c r="AC304" s="147">
        <v>396145.80000000005</v>
      </c>
      <c r="AD304" s="124">
        <v>434295.80000000005</v>
      </c>
      <c r="AE304" s="134">
        <v>451545.4</v>
      </c>
      <c r="AF304" s="147"/>
      <c r="AG304" s="124">
        <v>15766.2</v>
      </c>
      <c r="AH304" s="134">
        <v>17251.2</v>
      </c>
      <c r="AI304" s="147">
        <v>0</v>
      </c>
      <c r="AJ304" s="124">
        <v>0</v>
      </c>
      <c r="AK304" s="148">
        <v>0</v>
      </c>
      <c r="AL304" s="147"/>
      <c r="AM304" s="124">
        <v>0</v>
      </c>
      <c r="AN304" s="155">
        <v>0</v>
      </c>
      <c r="AO304" s="147">
        <v>0</v>
      </c>
      <c r="AP304" s="124">
        <v>0</v>
      </c>
      <c r="AQ304" s="125">
        <v>0</v>
      </c>
      <c r="AR304" s="147">
        <v>292</v>
      </c>
      <c r="AS304" s="124">
        <v>8223.6</v>
      </c>
      <c r="AT304" s="134">
        <v>10394.800000000001</v>
      </c>
      <c r="AU304" s="147"/>
      <c r="AV304" s="124">
        <v>0</v>
      </c>
      <c r="AW304" s="134">
        <v>-2382.4</v>
      </c>
      <c r="AX304" s="147"/>
      <c r="AY304" s="124">
        <v>1404</v>
      </c>
      <c r="AZ304" s="134">
        <v>9632.4</v>
      </c>
      <c r="BA304" s="147"/>
      <c r="BB304" s="124"/>
      <c r="BC304" s="148">
        <v>734.40000000000009</v>
      </c>
      <c r="BD304" s="147"/>
      <c r="BE304" s="124">
        <v>311132</v>
      </c>
      <c r="BF304" s="155">
        <v>454807.2</v>
      </c>
      <c r="BG304" s="147"/>
      <c r="BH304" s="124"/>
      <c r="BI304" s="125">
        <v>2362</v>
      </c>
      <c r="BJ304" s="147">
        <v>12007.6</v>
      </c>
      <c r="BK304" s="124">
        <v>878</v>
      </c>
      <c r="BL304" s="134">
        <v>0</v>
      </c>
      <c r="BM304" s="147"/>
      <c r="BN304" s="124">
        <v>0</v>
      </c>
      <c r="BO304" s="155">
        <v>0</v>
      </c>
      <c r="BP304" s="147"/>
      <c r="BQ304" s="124"/>
      <c r="BR304" s="125">
        <v>716.40000000000009</v>
      </c>
      <c r="BS304" s="156">
        <f t="shared" si="69"/>
        <v>2337189.1852540001</v>
      </c>
      <c r="BT304" s="157">
        <f t="shared" si="70"/>
        <v>2559385.1213303786</v>
      </c>
      <c r="BU304" s="158">
        <f t="shared" si="71"/>
        <v>2056152.6574070007</v>
      </c>
      <c r="BV304" s="159">
        <f t="shared" si="60"/>
        <v>1.3359351676637261</v>
      </c>
      <c r="BW304" s="160">
        <f t="shared" si="61"/>
        <v>1.4349878496054773</v>
      </c>
      <c r="BX304" s="161">
        <f t="shared" si="62"/>
        <v>1.1312213726935543</v>
      </c>
      <c r="BY304" s="29">
        <f t="shared" si="63"/>
        <v>0</v>
      </c>
      <c r="BZ304" s="59">
        <f t="shared" si="64"/>
        <v>0</v>
      </c>
      <c r="CA304" s="60">
        <f t="shared" si="65"/>
        <v>0</v>
      </c>
      <c r="CB304" s="29">
        <f t="shared" si="72"/>
        <v>0</v>
      </c>
      <c r="CC304" s="59">
        <f t="shared" si="73"/>
        <v>0</v>
      </c>
      <c r="CD304" s="60">
        <f t="shared" si="74"/>
        <v>0</v>
      </c>
      <c r="CE304" s="29">
        <f t="shared" si="66"/>
        <v>293856</v>
      </c>
      <c r="CF304" s="59">
        <f t="shared" si="67"/>
        <v>387913</v>
      </c>
      <c r="CG304" s="60">
        <f t="shared" si="68"/>
        <v>119257</v>
      </c>
      <c r="CJ304" s="121"/>
    </row>
    <row r="305" spans="1:88" x14ac:dyDescent="0.2">
      <c r="A305" s="146" t="s">
        <v>478</v>
      </c>
      <c r="B305" s="47" t="s">
        <v>777</v>
      </c>
      <c r="C305" s="4" t="s">
        <v>477</v>
      </c>
      <c r="D305" s="5" t="s">
        <v>739</v>
      </c>
      <c r="E305" s="4" t="s">
        <v>719</v>
      </c>
      <c r="F305" s="5"/>
      <c r="G305" s="8" t="s">
        <v>802</v>
      </c>
      <c r="H305" s="38" t="s">
        <v>832</v>
      </c>
      <c r="I305" s="31">
        <v>0</v>
      </c>
      <c r="J305" s="64">
        <v>0.4</v>
      </c>
      <c r="K305" s="123">
        <v>2579584</v>
      </c>
      <c r="L305" s="124">
        <v>2629835.6363636362</v>
      </c>
      <c r="M305" s="125">
        <v>2680087.5960269999</v>
      </c>
      <c r="N305" s="147">
        <v>2386115.2000000002</v>
      </c>
      <c r="O305" s="133">
        <v>2432597.9636363639</v>
      </c>
      <c r="P305" s="148">
        <v>2479081.0263249748</v>
      </c>
      <c r="Q305" s="149">
        <v>0.5</v>
      </c>
      <c r="R305" s="150">
        <v>0.5</v>
      </c>
      <c r="S305" s="151">
        <v>0.5</v>
      </c>
      <c r="T305" s="132">
        <v>-8961872.6030400004</v>
      </c>
      <c r="U305" s="124">
        <v>-9136454.5368654542</v>
      </c>
      <c r="V305" s="134">
        <v>-9311036.4706909992</v>
      </c>
      <c r="W305" s="152">
        <v>622928</v>
      </c>
      <c r="X305" s="153" t="s">
        <v>821</v>
      </c>
      <c r="Y305" s="154" t="s">
        <v>821</v>
      </c>
      <c r="Z305" s="147">
        <v>11193838</v>
      </c>
      <c r="AA305" s="124">
        <v>11484405</v>
      </c>
      <c r="AB305" s="125">
        <v>11623403</v>
      </c>
      <c r="AC305" s="147">
        <v>846177.60000000009</v>
      </c>
      <c r="AD305" s="124">
        <v>912867.20000000007</v>
      </c>
      <c r="AE305" s="134">
        <v>987254.4</v>
      </c>
      <c r="AF305" s="147"/>
      <c r="AG305" s="124">
        <v>0</v>
      </c>
      <c r="AH305" s="134">
        <v>41445.200000000004</v>
      </c>
      <c r="AI305" s="147">
        <v>0</v>
      </c>
      <c r="AJ305" s="124">
        <v>0</v>
      </c>
      <c r="AK305" s="148">
        <v>0</v>
      </c>
      <c r="AL305" s="147"/>
      <c r="AM305" s="124">
        <v>-39.6</v>
      </c>
      <c r="AN305" s="155">
        <v>4152.4000000000005</v>
      </c>
      <c r="AO305" s="147">
        <v>0</v>
      </c>
      <c r="AP305" s="124">
        <v>0</v>
      </c>
      <c r="AQ305" s="125">
        <v>0</v>
      </c>
      <c r="AR305" s="147">
        <v>0</v>
      </c>
      <c r="AS305" s="124">
        <v>0</v>
      </c>
      <c r="AT305" s="134">
        <v>0</v>
      </c>
      <c r="AU305" s="147"/>
      <c r="AV305" s="124">
        <v>0</v>
      </c>
      <c r="AW305" s="134">
        <v>0</v>
      </c>
      <c r="AX305" s="147"/>
      <c r="AY305" s="124">
        <v>1845.6000000000001</v>
      </c>
      <c r="AZ305" s="134">
        <v>2776</v>
      </c>
      <c r="BA305" s="147"/>
      <c r="BB305" s="124"/>
      <c r="BC305" s="148">
        <v>0</v>
      </c>
      <c r="BD305" s="147"/>
      <c r="BE305" s="124">
        <v>293831.2</v>
      </c>
      <c r="BF305" s="155">
        <v>424984.80000000005</v>
      </c>
      <c r="BG305" s="147"/>
      <c r="BH305" s="124"/>
      <c r="BI305" s="125">
        <v>10752.400000000001</v>
      </c>
      <c r="BJ305" s="147">
        <v>1510</v>
      </c>
      <c r="BK305" s="124">
        <v>0</v>
      </c>
      <c r="BL305" s="134">
        <v>0</v>
      </c>
      <c r="BM305" s="147"/>
      <c r="BN305" s="124">
        <v>0</v>
      </c>
      <c r="BO305" s="155">
        <v>0</v>
      </c>
      <c r="BP305" s="147"/>
      <c r="BQ305" s="124"/>
      <c r="BR305" s="125">
        <v>5027.2000000000007</v>
      </c>
      <c r="BS305" s="156">
        <f t="shared" si="69"/>
        <v>3079652.9969599992</v>
      </c>
      <c r="BT305" s="157">
        <f t="shared" si="70"/>
        <v>3556454.8631345443</v>
      </c>
      <c r="BU305" s="158">
        <f t="shared" si="71"/>
        <v>3788758.9293090012</v>
      </c>
      <c r="BV305" s="159">
        <f t="shared" si="60"/>
        <v>1.1938564500942785</v>
      </c>
      <c r="BW305" s="160">
        <f t="shared" si="61"/>
        <v>1.3523487224669966</v>
      </c>
      <c r="BX305" s="161">
        <f t="shared" si="62"/>
        <v>1.4136698124813203</v>
      </c>
      <c r="BY305" s="29">
        <f t="shared" si="63"/>
        <v>0</v>
      </c>
      <c r="BZ305" s="59">
        <f t="shared" si="64"/>
        <v>0</v>
      </c>
      <c r="CA305" s="60">
        <f t="shared" si="65"/>
        <v>0</v>
      </c>
      <c r="CB305" s="29">
        <f t="shared" si="72"/>
        <v>0</v>
      </c>
      <c r="CC305" s="59">
        <f t="shared" si="73"/>
        <v>0</v>
      </c>
      <c r="CD305" s="60">
        <f t="shared" si="74"/>
        <v>0</v>
      </c>
      <c r="CE305" s="29">
        <f t="shared" si="66"/>
        <v>250034</v>
      </c>
      <c r="CF305" s="59">
        <f t="shared" si="67"/>
        <v>463310</v>
      </c>
      <c r="CG305" s="60">
        <f t="shared" si="68"/>
        <v>554336</v>
      </c>
      <c r="CJ305" s="121"/>
    </row>
    <row r="306" spans="1:88" x14ac:dyDescent="0.2">
      <c r="A306" s="146" t="s">
        <v>480</v>
      </c>
      <c r="B306" s="47" t="s">
        <v>777</v>
      </c>
      <c r="C306" s="4" t="s">
        <v>479</v>
      </c>
      <c r="D306" s="5" t="s">
        <v>732</v>
      </c>
      <c r="E306" s="4" t="s">
        <v>653</v>
      </c>
      <c r="F306" s="39" t="s">
        <v>790</v>
      </c>
      <c r="G306" s="36" t="s">
        <v>790</v>
      </c>
      <c r="H306" s="38" t="s">
        <v>790</v>
      </c>
      <c r="I306" s="31">
        <v>0</v>
      </c>
      <c r="J306" s="64">
        <v>0.4</v>
      </c>
      <c r="K306" s="123">
        <v>2114476</v>
      </c>
      <c r="L306" s="124">
        <v>2155667.0909090908</v>
      </c>
      <c r="M306" s="125">
        <v>2196858.4178470001</v>
      </c>
      <c r="N306" s="147">
        <v>1955890.3</v>
      </c>
      <c r="O306" s="133">
        <v>1993992.0590909091</v>
      </c>
      <c r="P306" s="148">
        <v>2032094.0365084752</v>
      </c>
      <c r="Q306" s="149">
        <v>0.5</v>
      </c>
      <c r="R306" s="150">
        <v>0.5</v>
      </c>
      <c r="S306" s="151">
        <v>0.5</v>
      </c>
      <c r="T306" s="132">
        <v>-8317897.7185379993</v>
      </c>
      <c r="U306" s="124">
        <v>-8479934.6870809477</v>
      </c>
      <c r="V306" s="134">
        <v>-8641971.6556240004</v>
      </c>
      <c r="W306" s="152">
        <v>199258.18</v>
      </c>
      <c r="X306" s="153" t="s">
        <v>821</v>
      </c>
      <c r="Y306" s="154" t="s">
        <v>817</v>
      </c>
      <c r="Z306" s="147">
        <v>11083243</v>
      </c>
      <c r="AA306" s="124">
        <v>10953292</v>
      </c>
      <c r="AB306" s="125">
        <v>11267796</v>
      </c>
      <c r="AC306" s="147">
        <v>366531.33600000001</v>
      </c>
      <c r="AD306" s="124">
        <v>380869</v>
      </c>
      <c r="AE306" s="134">
        <v>401814</v>
      </c>
      <c r="AF306" s="147"/>
      <c r="AG306" s="124">
        <v>8444.4</v>
      </c>
      <c r="AH306" s="134">
        <v>5965.4000000000005</v>
      </c>
      <c r="AI306" s="147">
        <v>0</v>
      </c>
      <c r="AJ306" s="124">
        <v>0</v>
      </c>
      <c r="AK306" s="148">
        <v>0</v>
      </c>
      <c r="AL306" s="147"/>
      <c r="AM306" s="124">
        <v>0</v>
      </c>
      <c r="AN306" s="155">
        <v>0</v>
      </c>
      <c r="AO306" s="147">
        <v>0</v>
      </c>
      <c r="AP306" s="124">
        <v>0</v>
      </c>
      <c r="AQ306" s="125">
        <v>0</v>
      </c>
      <c r="AR306" s="147">
        <v>0</v>
      </c>
      <c r="AS306" s="124">
        <v>0</v>
      </c>
      <c r="AT306" s="134">
        <v>0</v>
      </c>
      <c r="AU306" s="147"/>
      <c r="AV306" s="124">
        <v>0</v>
      </c>
      <c r="AW306" s="134">
        <v>0</v>
      </c>
      <c r="AX306" s="147"/>
      <c r="AY306" s="124">
        <v>9103.2000000000007</v>
      </c>
      <c r="AZ306" s="134">
        <v>29584.400000000001</v>
      </c>
      <c r="BA306" s="147"/>
      <c r="BB306" s="124"/>
      <c r="BC306" s="148">
        <v>4486</v>
      </c>
      <c r="BD306" s="147"/>
      <c r="BE306" s="124">
        <v>103463.6</v>
      </c>
      <c r="BF306" s="155">
        <v>153540</v>
      </c>
      <c r="BG306" s="147"/>
      <c r="BH306" s="124"/>
      <c r="BI306" s="125">
        <v>3820.8</v>
      </c>
      <c r="BJ306" s="147">
        <v>0</v>
      </c>
      <c r="BK306" s="124">
        <v>0</v>
      </c>
      <c r="BL306" s="134">
        <v>0</v>
      </c>
      <c r="BM306" s="147"/>
      <c r="BN306" s="124">
        <v>0</v>
      </c>
      <c r="BO306" s="155">
        <v>0</v>
      </c>
      <c r="BP306" s="147"/>
      <c r="BQ306" s="124"/>
      <c r="BR306" s="125">
        <v>0</v>
      </c>
      <c r="BS306" s="156">
        <f t="shared" si="69"/>
        <v>3195639.2350619994</v>
      </c>
      <c r="BT306" s="157">
        <f t="shared" si="70"/>
        <v>2959296.8585190512</v>
      </c>
      <c r="BU306" s="158">
        <f t="shared" si="71"/>
        <v>3209094.2899760008</v>
      </c>
      <c r="BV306" s="159">
        <f t="shared" si="60"/>
        <v>1.5113149712089422</v>
      </c>
      <c r="BW306" s="160">
        <f t="shared" si="61"/>
        <v>1.3727986436305675</v>
      </c>
      <c r="BX306" s="161">
        <f t="shared" si="62"/>
        <v>1.4607651835483455</v>
      </c>
      <c r="BY306" s="29">
        <f t="shared" si="63"/>
        <v>0</v>
      </c>
      <c r="BZ306" s="59">
        <f t="shared" si="64"/>
        <v>0</v>
      </c>
      <c r="CA306" s="60">
        <f t="shared" si="65"/>
        <v>0</v>
      </c>
      <c r="CB306" s="29">
        <f t="shared" si="72"/>
        <v>0</v>
      </c>
      <c r="CC306" s="59">
        <f t="shared" si="73"/>
        <v>0</v>
      </c>
      <c r="CD306" s="60">
        <f t="shared" si="74"/>
        <v>0</v>
      </c>
      <c r="CE306" s="29">
        <f t="shared" si="66"/>
        <v>540582</v>
      </c>
      <c r="CF306" s="59">
        <f t="shared" si="67"/>
        <v>401815</v>
      </c>
      <c r="CG306" s="60">
        <f t="shared" si="68"/>
        <v>506118</v>
      </c>
      <c r="CJ306" s="121"/>
    </row>
    <row r="307" spans="1:88" x14ac:dyDescent="0.2">
      <c r="A307" s="146" t="s">
        <v>482</v>
      </c>
      <c r="B307" s="47" t="s">
        <v>777</v>
      </c>
      <c r="C307" s="4" t="s">
        <v>481</v>
      </c>
      <c r="D307" s="5" t="s">
        <v>722</v>
      </c>
      <c r="E307" s="4" t="s">
        <v>653</v>
      </c>
      <c r="F307" s="5"/>
      <c r="G307" s="8" t="s">
        <v>802</v>
      </c>
      <c r="H307" s="38" t="s">
        <v>831</v>
      </c>
      <c r="I307" s="31">
        <v>0</v>
      </c>
      <c r="J307" s="64">
        <v>0.4</v>
      </c>
      <c r="K307" s="123">
        <v>2542930</v>
      </c>
      <c r="L307" s="124">
        <v>2592467.5974025973</v>
      </c>
      <c r="M307" s="125">
        <v>2642005.2145480001</v>
      </c>
      <c r="N307" s="147">
        <v>2352210.25</v>
      </c>
      <c r="O307" s="133">
        <v>2398032.5275974027</v>
      </c>
      <c r="P307" s="148">
        <v>2443854.8234569002</v>
      </c>
      <c r="Q307" s="149">
        <v>0.5</v>
      </c>
      <c r="R307" s="150">
        <v>0.5</v>
      </c>
      <c r="S307" s="151">
        <v>0.5</v>
      </c>
      <c r="T307" s="132">
        <v>-19006294.529393997</v>
      </c>
      <c r="U307" s="124">
        <v>-19376547.020226348</v>
      </c>
      <c r="V307" s="134">
        <v>-19746799.511059001</v>
      </c>
      <c r="W307" s="152">
        <v>1039259.2000000001</v>
      </c>
      <c r="X307" s="153" t="s">
        <v>821</v>
      </c>
      <c r="Y307" s="154" t="s">
        <v>821</v>
      </c>
      <c r="Z307" s="147">
        <v>22023109</v>
      </c>
      <c r="AA307" s="124">
        <v>23024926</v>
      </c>
      <c r="AB307" s="125">
        <v>23195221</v>
      </c>
      <c r="AC307" s="147">
        <v>233793.75600000002</v>
      </c>
      <c r="AD307" s="124">
        <v>256983</v>
      </c>
      <c r="AE307" s="134">
        <v>268822.8</v>
      </c>
      <c r="AF307" s="147"/>
      <c r="AG307" s="124">
        <v>10101.200000000001</v>
      </c>
      <c r="AH307" s="134">
        <v>5909.6</v>
      </c>
      <c r="AI307" s="147">
        <v>0</v>
      </c>
      <c r="AJ307" s="124">
        <v>0</v>
      </c>
      <c r="AK307" s="148">
        <v>0</v>
      </c>
      <c r="AL307" s="147"/>
      <c r="AM307" s="124">
        <v>0</v>
      </c>
      <c r="AN307" s="155">
        <v>0</v>
      </c>
      <c r="AO307" s="147">
        <v>0</v>
      </c>
      <c r="AP307" s="124">
        <v>0</v>
      </c>
      <c r="AQ307" s="125">
        <v>0</v>
      </c>
      <c r="AR307" s="147">
        <v>0</v>
      </c>
      <c r="AS307" s="124">
        <v>1376.8000000000002</v>
      </c>
      <c r="AT307" s="134">
        <v>0</v>
      </c>
      <c r="AU307" s="147"/>
      <c r="AV307" s="124">
        <v>0</v>
      </c>
      <c r="AW307" s="134">
        <v>-466.40000000000003</v>
      </c>
      <c r="AX307" s="147"/>
      <c r="AY307" s="124">
        <v>0</v>
      </c>
      <c r="AZ307" s="134">
        <v>4272</v>
      </c>
      <c r="BA307" s="147"/>
      <c r="BB307" s="124"/>
      <c r="BC307" s="148">
        <v>0</v>
      </c>
      <c r="BD307" s="147"/>
      <c r="BE307" s="124">
        <v>131007.6</v>
      </c>
      <c r="BF307" s="155">
        <v>173492.40000000002</v>
      </c>
      <c r="BG307" s="147"/>
      <c r="BH307" s="124"/>
      <c r="BI307" s="125">
        <v>1526.4</v>
      </c>
      <c r="BJ307" s="147">
        <v>0</v>
      </c>
      <c r="BK307" s="124">
        <v>0</v>
      </c>
      <c r="BL307" s="134">
        <v>0</v>
      </c>
      <c r="BM307" s="147"/>
      <c r="BN307" s="124">
        <v>0</v>
      </c>
      <c r="BO307" s="155">
        <v>0</v>
      </c>
      <c r="BP307" s="147"/>
      <c r="BQ307" s="124"/>
      <c r="BR307" s="125">
        <v>2247.6</v>
      </c>
      <c r="BS307" s="156">
        <f t="shared" si="69"/>
        <v>3250608.2266060039</v>
      </c>
      <c r="BT307" s="157">
        <f t="shared" si="70"/>
        <v>4047847.5797736533</v>
      </c>
      <c r="BU307" s="158">
        <f t="shared" si="71"/>
        <v>3904225.8889410011</v>
      </c>
      <c r="BV307" s="159">
        <f t="shared" si="60"/>
        <v>1.2782924526455719</v>
      </c>
      <c r="BW307" s="160">
        <f t="shared" si="61"/>
        <v>1.5613879162189748</v>
      </c>
      <c r="BX307" s="161">
        <f t="shared" si="62"/>
        <v>1.477751015570552</v>
      </c>
      <c r="BY307" s="29">
        <f t="shared" si="63"/>
        <v>0</v>
      </c>
      <c r="BZ307" s="59">
        <f t="shared" si="64"/>
        <v>0</v>
      </c>
      <c r="CA307" s="60">
        <f t="shared" si="65"/>
        <v>0</v>
      </c>
      <c r="CB307" s="29">
        <f t="shared" si="72"/>
        <v>0</v>
      </c>
      <c r="CC307" s="59">
        <f t="shared" si="73"/>
        <v>0</v>
      </c>
      <c r="CD307" s="60">
        <f t="shared" si="74"/>
        <v>0</v>
      </c>
      <c r="CE307" s="29">
        <f t="shared" si="66"/>
        <v>353839</v>
      </c>
      <c r="CF307" s="59">
        <f t="shared" si="67"/>
        <v>727690</v>
      </c>
      <c r="CG307" s="60">
        <f t="shared" si="68"/>
        <v>631110</v>
      </c>
      <c r="CJ307" s="121"/>
    </row>
    <row r="308" spans="1:88" x14ac:dyDescent="0.2">
      <c r="A308" s="146" t="s">
        <v>484</v>
      </c>
      <c r="B308" s="47" t="s">
        <v>780</v>
      </c>
      <c r="C308" s="4" t="s">
        <v>483</v>
      </c>
      <c r="D308" s="5" t="s">
        <v>653</v>
      </c>
      <c r="E308" s="4" t="s">
        <v>716</v>
      </c>
      <c r="F308" s="5"/>
      <c r="G308" s="8" t="s">
        <v>802</v>
      </c>
      <c r="H308" s="40"/>
      <c r="I308" s="31">
        <v>0</v>
      </c>
      <c r="J308" s="64">
        <v>0.49</v>
      </c>
      <c r="K308" s="123">
        <v>15812608</v>
      </c>
      <c r="L308" s="124">
        <v>16120645.818181816</v>
      </c>
      <c r="M308" s="125">
        <v>16428683.402084</v>
      </c>
      <c r="N308" s="147">
        <v>14626662.4</v>
      </c>
      <c r="O308" s="133">
        <v>14911597.381818181</v>
      </c>
      <c r="P308" s="148">
        <v>15196532.146927701</v>
      </c>
      <c r="Q308" s="149">
        <v>0.5</v>
      </c>
      <c r="R308" s="150">
        <v>0.5</v>
      </c>
      <c r="S308" s="151">
        <v>0.5</v>
      </c>
      <c r="T308" s="132">
        <v>-21537613.727986999</v>
      </c>
      <c r="U308" s="124">
        <v>-21957177.631778952</v>
      </c>
      <c r="V308" s="134">
        <v>-22376741.535571001</v>
      </c>
      <c r="W308" s="152">
        <v>390000</v>
      </c>
      <c r="X308" s="153" t="s">
        <v>821</v>
      </c>
      <c r="Y308" s="154" t="s">
        <v>821</v>
      </c>
      <c r="Z308" s="147">
        <v>38599274</v>
      </c>
      <c r="AA308" s="124">
        <v>36841253</v>
      </c>
      <c r="AB308" s="125">
        <v>41279561</v>
      </c>
      <c r="AC308" s="147">
        <v>496780.86499999999</v>
      </c>
      <c r="AD308" s="124">
        <v>546037.625</v>
      </c>
      <c r="AE308" s="134">
        <v>589864.93999999994</v>
      </c>
      <c r="AF308" s="147"/>
      <c r="AG308" s="124">
        <v>15793.19</v>
      </c>
      <c r="AH308" s="134">
        <v>25985.19</v>
      </c>
      <c r="AI308" s="147">
        <v>0</v>
      </c>
      <c r="AJ308" s="124">
        <v>0</v>
      </c>
      <c r="AK308" s="148">
        <v>0</v>
      </c>
      <c r="AL308" s="147"/>
      <c r="AM308" s="124">
        <v>0</v>
      </c>
      <c r="AN308" s="155">
        <v>0</v>
      </c>
      <c r="AO308" s="147">
        <v>0</v>
      </c>
      <c r="AP308" s="124">
        <v>0</v>
      </c>
      <c r="AQ308" s="125">
        <v>0</v>
      </c>
      <c r="AR308" s="147">
        <v>0</v>
      </c>
      <c r="AS308" s="124">
        <v>3381</v>
      </c>
      <c r="AT308" s="134">
        <v>1128.47</v>
      </c>
      <c r="AU308" s="147"/>
      <c r="AV308" s="124">
        <v>37.24</v>
      </c>
      <c r="AW308" s="134">
        <v>0</v>
      </c>
      <c r="AX308" s="147"/>
      <c r="AY308" s="124">
        <v>28.419999999999998</v>
      </c>
      <c r="AZ308" s="134">
        <v>3204.6</v>
      </c>
      <c r="BA308" s="147"/>
      <c r="BB308" s="124"/>
      <c r="BC308" s="148">
        <v>331.24</v>
      </c>
      <c r="BD308" s="147"/>
      <c r="BE308" s="124">
        <v>157057.25</v>
      </c>
      <c r="BF308" s="155">
        <v>264960.15000000002</v>
      </c>
      <c r="BG308" s="147"/>
      <c r="BH308" s="124"/>
      <c r="BI308" s="125">
        <v>24731.77</v>
      </c>
      <c r="BJ308" s="147">
        <v>9737.2800000000007</v>
      </c>
      <c r="BK308" s="124">
        <v>8531.39</v>
      </c>
      <c r="BL308" s="134">
        <v>0</v>
      </c>
      <c r="BM308" s="147"/>
      <c r="BN308" s="124">
        <v>37160.620000000003</v>
      </c>
      <c r="BO308" s="155">
        <v>637.98</v>
      </c>
      <c r="BP308" s="147"/>
      <c r="BQ308" s="124"/>
      <c r="BR308" s="125">
        <v>0</v>
      </c>
      <c r="BS308" s="156">
        <f t="shared" si="69"/>
        <v>17568178.417013004</v>
      </c>
      <c r="BT308" s="157">
        <f t="shared" si="70"/>
        <v>15652102.103221048</v>
      </c>
      <c r="BU308" s="158">
        <f t="shared" si="71"/>
        <v>19813663.804428995</v>
      </c>
      <c r="BV308" s="159">
        <f t="shared" si="60"/>
        <v>1.1110234578010789</v>
      </c>
      <c r="BW308" s="160">
        <f t="shared" si="61"/>
        <v>0.97093517714828037</v>
      </c>
      <c r="BX308" s="161">
        <f t="shared" si="62"/>
        <v>1.2060408810310146</v>
      </c>
      <c r="BY308" s="29">
        <f t="shared" si="63"/>
        <v>0</v>
      </c>
      <c r="BZ308" s="59">
        <f t="shared" si="64"/>
        <v>0</v>
      </c>
      <c r="CA308" s="60">
        <f t="shared" si="65"/>
        <v>0</v>
      </c>
      <c r="CB308" s="29">
        <f t="shared" si="72"/>
        <v>0</v>
      </c>
      <c r="CC308" s="59">
        <f t="shared" si="73"/>
        <v>0</v>
      </c>
      <c r="CD308" s="60">
        <f t="shared" si="74"/>
        <v>0</v>
      </c>
      <c r="CE308" s="29">
        <f t="shared" si="66"/>
        <v>877785</v>
      </c>
      <c r="CF308" s="59">
        <f t="shared" si="67"/>
        <v>0</v>
      </c>
      <c r="CG308" s="60">
        <f t="shared" si="68"/>
        <v>1692490</v>
      </c>
      <c r="CJ308" s="121"/>
    </row>
    <row r="309" spans="1:88" x14ac:dyDescent="0.2">
      <c r="A309" s="146" t="s">
        <v>486</v>
      </c>
      <c r="B309" s="47" t="s">
        <v>777</v>
      </c>
      <c r="C309" s="4" t="s">
        <v>485</v>
      </c>
      <c r="D309" s="5" t="s">
        <v>736</v>
      </c>
      <c r="E309" s="4" t="s">
        <v>737</v>
      </c>
      <c r="F309" s="39" t="s">
        <v>787</v>
      </c>
      <c r="G309" s="36" t="s">
        <v>787</v>
      </c>
      <c r="H309" s="38" t="s">
        <v>787</v>
      </c>
      <c r="I309" s="31">
        <v>0</v>
      </c>
      <c r="J309" s="64">
        <v>0.4</v>
      </c>
      <c r="K309" s="123">
        <v>1439628</v>
      </c>
      <c r="L309" s="124">
        <v>1467672.7012987011</v>
      </c>
      <c r="M309" s="125">
        <v>1495717.4236940001</v>
      </c>
      <c r="N309" s="147">
        <v>1331655.9000000001</v>
      </c>
      <c r="O309" s="133">
        <v>1357597.2487012986</v>
      </c>
      <c r="P309" s="148">
        <v>1383538.6169169501</v>
      </c>
      <c r="Q309" s="149">
        <v>0.5</v>
      </c>
      <c r="R309" s="150">
        <v>0.5</v>
      </c>
      <c r="S309" s="151">
        <v>0.5</v>
      </c>
      <c r="T309" s="132">
        <v>-2881558.8101750002</v>
      </c>
      <c r="U309" s="124">
        <v>-2937693.0727108764</v>
      </c>
      <c r="V309" s="134">
        <v>-2993827.3352470002</v>
      </c>
      <c r="W309" s="152">
        <v>278905</v>
      </c>
      <c r="X309" s="153" t="s">
        <v>821</v>
      </c>
      <c r="Y309" s="154" t="s">
        <v>821</v>
      </c>
      <c r="Z309" s="147">
        <v>4012466</v>
      </c>
      <c r="AA309" s="124">
        <v>4020224</v>
      </c>
      <c r="AB309" s="125">
        <v>3722242</v>
      </c>
      <c r="AC309" s="147">
        <v>259068.40000000002</v>
      </c>
      <c r="AD309" s="124">
        <v>286061.40000000002</v>
      </c>
      <c r="AE309" s="134">
        <v>305761.2</v>
      </c>
      <c r="AF309" s="147"/>
      <c r="AG309" s="124">
        <v>9702.6</v>
      </c>
      <c r="AH309" s="134">
        <v>15244.800000000001</v>
      </c>
      <c r="AI309" s="147">
        <v>0</v>
      </c>
      <c r="AJ309" s="124">
        <v>0</v>
      </c>
      <c r="AK309" s="148">
        <v>0</v>
      </c>
      <c r="AL309" s="147"/>
      <c r="AM309" s="124">
        <v>0</v>
      </c>
      <c r="AN309" s="155">
        <v>0</v>
      </c>
      <c r="AO309" s="147">
        <v>0</v>
      </c>
      <c r="AP309" s="124">
        <v>0</v>
      </c>
      <c r="AQ309" s="125">
        <v>0</v>
      </c>
      <c r="AR309" s="147">
        <v>0</v>
      </c>
      <c r="AS309" s="124">
        <v>0</v>
      </c>
      <c r="AT309" s="134">
        <v>0</v>
      </c>
      <c r="AU309" s="147"/>
      <c r="AV309" s="124">
        <v>0</v>
      </c>
      <c r="AW309" s="134">
        <v>0</v>
      </c>
      <c r="AX309" s="147"/>
      <c r="AY309" s="124">
        <v>0</v>
      </c>
      <c r="AZ309" s="134">
        <v>89.2</v>
      </c>
      <c r="BA309" s="147"/>
      <c r="BB309" s="124"/>
      <c r="BC309" s="148">
        <v>0</v>
      </c>
      <c r="BD309" s="147"/>
      <c r="BE309" s="124">
        <v>134518.80000000002</v>
      </c>
      <c r="BF309" s="155">
        <v>186759.2</v>
      </c>
      <c r="BG309" s="147"/>
      <c r="BH309" s="124"/>
      <c r="BI309" s="125">
        <v>62.800000000000004</v>
      </c>
      <c r="BJ309" s="147">
        <v>0</v>
      </c>
      <c r="BK309" s="124">
        <v>56.800000000000004</v>
      </c>
      <c r="BL309" s="134">
        <v>0</v>
      </c>
      <c r="BM309" s="147"/>
      <c r="BN309" s="124">
        <v>1952.8000000000002</v>
      </c>
      <c r="BO309" s="155">
        <v>0</v>
      </c>
      <c r="BP309" s="147"/>
      <c r="BQ309" s="124"/>
      <c r="BR309" s="125">
        <v>7226.8</v>
      </c>
      <c r="BS309" s="156">
        <f t="shared" si="69"/>
        <v>1389975.5898250001</v>
      </c>
      <c r="BT309" s="157">
        <f t="shared" si="70"/>
        <v>1514823.3272891231</v>
      </c>
      <c r="BU309" s="158">
        <f t="shared" si="71"/>
        <v>1243558.6647529998</v>
      </c>
      <c r="BV309" s="159">
        <f t="shared" si="60"/>
        <v>0.96551024974854627</v>
      </c>
      <c r="BW309" s="160">
        <f t="shared" si="61"/>
        <v>1.0321261177295862</v>
      </c>
      <c r="BX309" s="161">
        <f t="shared" si="62"/>
        <v>0.83141283577599878</v>
      </c>
      <c r="BY309" s="29">
        <f t="shared" si="63"/>
        <v>0</v>
      </c>
      <c r="BZ309" s="59">
        <f t="shared" si="64"/>
        <v>0</v>
      </c>
      <c r="CA309" s="60">
        <f t="shared" si="65"/>
        <v>139979.95216395031</v>
      </c>
      <c r="CB309" s="29">
        <f t="shared" si="72"/>
        <v>0</v>
      </c>
      <c r="CC309" s="59">
        <f t="shared" si="73"/>
        <v>0</v>
      </c>
      <c r="CD309" s="60">
        <f t="shared" si="74"/>
        <v>139980</v>
      </c>
      <c r="CE309" s="29">
        <f t="shared" si="66"/>
        <v>0</v>
      </c>
      <c r="CF309" s="59">
        <f t="shared" si="67"/>
        <v>23575</v>
      </c>
      <c r="CG309" s="60">
        <f t="shared" si="68"/>
        <v>0</v>
      </c>
      <c r="CJ309" s="121"/>
    </row>
    <row r="310" spans="1:88" x14ac:dyDescent="0.2">
      <c r="A310" s="146" t="s">
        <v>488</v>
      </c>
      <c r="B310" s="47" t="s">
        <v>777</v>
      </c>
      <c r="C310" s="4" t="s">
        <v>487</v>
      </c>
      <c r="D310" s="5" t="s">
        <v>731</v>
      </c>
      <c r="E310" s="4" t="s">
        <v>715</v>
      </c>
      <c r="F310" s="5"/>
      <c r="G310" s="8" t="s">
        <v>802</v>
      </c>
      <c r="H310" s="40"/>
      <c r="I310" s="31">
        <v>0</v>
      </c>
      <c r="J310" s="64">
        <v>0.4</v>
      </c>
      <c r="K310" s="123">
        <v>2554047</v>
      </c>
      <c r="L310" s="124">
        <v>2603801.1623376622</v>
      </c>
      <c r="M310" s="125">
        <v>2653555.3646539999</v>
      </c>
      <c r="N310" s="147">
        <v>2362493.4750000001</v>
      </c>
      <c r="O310" s="133">
        <v>2408516.0751623376</v>
      </c>
      <c r="P310" s="148">
        <v>2454538.7123049502</v>
      </c>
      <c r="Q310" s="149">
        <v>0.5</v>
      </c>
      <c r="R310" s="150">
        <v>0.5</v>
      </c>
      <c r="S310" s="151">
        <v>0.5</v>
      </c>
      <c r="T310" s="132">
        <v>-8956224.7885779999</v>
      </c>
      <c r="U310" s="124">
        <v>-9130696.7000438049</v>
      </c>
      <c r="V310" s="134">
        <v>-9305168.6115099993</v>
      </c>
      <c r="W310" s="152">
        <v>1156440</v>
      </c>
      <c r="X310" s="153" t="s">
        <v>821</v>
      </c>
      <c r="Y310" s="154" t="s">
        <v>821</v>
      </c>
      <c r="Z310" s="147">
        <v>11073935</v>
      </c>
      <c r="AA310" s="124">
        <v>11134874</v>
      </c>
      <c r="AB310" s="125">
        <v>10692951</v>
      </c>
      <c r="AC310" s="147">
        <v>714904.75199999998</v>
      </c>
      <c r="AD310" s="124">
        <v>758362</v>
      </c>
      <c r="AE310" s="134">
        <v>791508.60000000009</v>
      </c>
      <c r="AF310" s="147"/>
      <c r="AG310" s="124">
        <v>14890.2</v>
      </c>
      <c r="AH310" s="134">
        <v>36913.599999999999</v>
      </c>
      <c r="AI310" s="147">
        <v>0</v>
      </c>
      <c r="AJ310" s="124">
        <v>0</v>
      </c>
      <c r="AK310" s="148">
        <v>0</v>
      </c>
      <c r="AL310" s="147"/>
      <c r="AM310" s="124">
        <v>0</v>
      </c>
      <c r="AN310" s="155">
        <v>0</v>
      </c>
      <c r="AO310" s="147">
        <v>0</v>
      </c>
      <c r="AP310" s="124">
        <v>0</v>
      </c>
      <c r="AQ310" s="125">
        <v>0</v>
      </c>
      <c r="AR310" s="147">
        <v>0</v>
      </c>
      <c r="AS310" s="124">
        <v>33174.800000000003</v>
      </c>
      <c r="AT310" s="134">
        <v>12103.2</v>
      </c>
      <c r="AU310" s="147"/>
      <c r="AV310" s="124">
        <v>272</v>
      </c>
      <c r="AW310" s="134">
        <v>0</v>
      </c>
      <c r="AX310" s="147"/>
      <c r="AY310" s="124">
        <v>1701.6000000000001</v>
      </c>
      <c r="AZ310" s="134">
        <v>6138</v>
      </c>
      <c r="BA310" s="147"/>
      <c r="BB310" s="124"/>
      <c r="BC310" s="148">
        <v>251.20000000000002</v>
      </c>
      <c r="BD310" s="147"/>
      <c r="BE310" s="124">
        <v>290685.60000000003</v>
      </c>
      <c r="BF310" s="155">
        <v>410706</v>
      </c>
      <c r="BG310" s="147"/>
      <c r="BH310" s="124"/>
      <c r="BI310" s="125">
        <v>-370.40000000000003</v>
      </c>
      <c r="BJ310" s="147">
        <v>0</v>
      </c>
      <c r="BK310" s="124">
        <v>0</v>
      </c>
      <c r="BL310" s="134">
        <v>0</v>
      </c>
      <c r="BM310" s="147"/>
      <c r="BN310" s="124">
        <v>4274</v>
      </c>
      <c r="BO310" s="155">
        <v>569.6</v>
      </c>
      <c r="BP310" s="147"/>
      <c r="BQ310" s="124"/>
      <c r="BR310" s="125">
        <v>5451.6</v>
      </c>
      <c r="BS310" s="156">
        <f t="shared" si="69"/>
        <v>2832614.9634220004</v>
      </c>
      <c r="BT310" s="157">
        <f t="shared" si="70"/>
        <v>3107537.4999561943</v>
      </c>
      <c r="BU310" s="158">
        <f t="shared" si="71"/>
        <v>2651053.7884899974</v>
      </c>
      <c r="BV310" s="159">
        <f t="shared" si="60"/>
        <v>1.1090692392982591</v>
      </c>
      <c r="BW310" s="160">
        <f t="shared" si="61"/>
        <v>1.1934619067326491</v>
      </c>
      <c r="BX310" s="161">
        <f t="shared" si="62"/>
        <v>0.99905727380053033</v>
      </c>
      <c r="BY310" s="29">
        <f t="shared" si="63"/>
        <v>0</v>
      </c>
      <c r="BZ310" s="59">
        <f t="shared" si="64"/>
        <v>0</v>
      </c>
      <c r="CA310" s="60">
        <f t="shared" si="65"/>
        <v>0</v>
      </c>
      <c r="CB310" s="29">
        <f t="shared" si="72"/>
        <v>0</v>
      </c>
      <c r="CC310" s="59">
        <f t="shared" si="73"/>
        <v>0</v>
      </c>
      <c r="CD310" s="60">
        <f t="shared" si="74"/>
        <v>0</v>
      </c>
      <c r="CE310" s="29">
        <f t="shared" si="66"/>
        <v>139284</v>
      </c>
      <c r="CF310" s="59">
        <f t="shared" si="67"/>
        <v>251868</v>
      </c>
      <c r="CG310" s="60">
        <f t="shared" si="68"/>
        <v>0</v>
      </c>
      <c r="CJ310" s="121"/>
    </row>
    <row r="311" spans="1:88" x14ac:dyDescent="0.2">
      <c r="A311" s="146" t="s">
        <v>490</v>
      </c>
      <c r="B311" s="47" t="s">
        <v>777</v>
      </c>
      <c r="C311" s="4" t="s">
        <v>489</v>
      </c>
      <c r="D311" s="5" t="s">
        <v>723</v>
      </c>
      <c r="E311" s="4" t="s">
        <v>712</v>
      </c>
      <c r="F311" s="5"/>
      <c r="G311" s="8" t="s">
        <v>802</v>
      </c>
      <c r="H311" s="40"/>
      <c r="I311" s="31">
        <v>0</v>
      </c>
      <c r="J311" s="64">
        <v>0.4</v>
      </c>
      <c r="K311" s="123">
        <v>2895699</v>
      </c>
      <c r="L311" s="124">
        <v>2952108.7207792206</v>
      </c>
      <c r="M311" s="125">
        <v>3008518.4102690001</v>
      </c>
      <c r="N311" s="147">
        <v>2678521.5750000002</v>
      </c>
      <c r="O311" s="133">
        <v>2730700.5667207791</v>
      </c>
      <c r="P311" s="148">
        <v>2782879.5294988253</v>
      </c>
      <c r="Q311" s="149">
        <v>0.5</v>
      </c>
      <c r="R311" s="150">
        <v>0.5</v>
      </c>
      <c r="S311" s="151">
        <v>0.5</v>
      </c>
      <c r="T311" s="132">
        <v>-9195494.9896840006</v>
      </c>
      <c r="U311" s="124">
        <v>-9374628.0089635588</v>
      </c>
      <c r="V311" s="134">
        <v>-9553761.0282429997</v>
      </c>
      <c r="W311" s="152">
        <v>1589839</v>
      </c>
      <c r="X311" s="153" t="s">
        <v>821</v>
      </c>
      <c r="Y311" s="154" t="s">
        <v>821</v>
      </c>
      <c r="Z311" s="147">
        <v>10962740</v>
      </c>
      <c r="AA311" s="124">
        <v>11876174</v>
      </c>
      <c r="AB311" s="125">
        <v>11483593</v>
      </c>
      <c r="AC311" s="147">
        <v>373189.4</v>
      </c>
      <c r="AD311" s="124">
        <v>399491.60000000003</v>
      </c>
      <c r="AE311" s="134">
        <v>420552</v>
      </c>
      <c r="AF311" s="147"/>
      <c r="AG311" s="124">
        <v>11892.400000000001</v>
      </c>
      <c r="AH311" s="134">
        <v>16647.8</v>
      </c>
      <c r="AI311" s="147">
        <v>0</v>
      </c>
      <c r="AJ311" s="124">
        <v>0</v>
      </c>
      <c r="AK311" s="148">
        <v>0</v>
      </c>
      <c r="AL311" s="147"/>
      <c r="AM311" s="124">
        <v>0</v>
      </c>
      <c r="AN311" s="155">
        <v>0</v>
      </c>
      <c r="AO311" s="147">
        <v>0</v>
      </c>
      <c r="AP311" s="124">
        <v>0</v>
      </c>
      <c r="AQ311" s="125">
        <v>0</v>
      </c>
      <c r="AR311" s="147">
        <v>0</v>
      </c>
      <c r="AS311" s="124">
        <v>3518.8</v>
      </c>
      <c r="AT311" s="134">
        <v>0</v>
      </c>
      <c r="AU311" s="147"/>
      <c r="AV311" s="124">
        <v>0</v>
      </c>
      <c r="AW311" s="134">
        <v>-3518.8</v>
      </c>
      <c r="AX311" s="147"/>
      <c r="AY311" s="124">
        <v>4880.4000000000005</v>
      </c>
      <c r="AZ311" s="134">
        <v>13519.6</v>
      </c>
      <c r="BA311" s="147"/>
      <c r="BB311" s="124"/>
      <c r="BC311" s="148">
        <v>-109.2</v>
      </c>
      <c r="BD311" s="147"/>
      <c r="BE311" s="124">
        <v>102664.8</v>
      </c>
      <c r="BF311" s="155">
        <v>160842.40000000002</v>
      </c>
      <c r="BG311" s="147"/>
      <c r="BH311" s="124"/>
      <c r="BI311" s="125">
        <v>-571.20000000000005</v>
      </c>
      <c r="BJ311" s="147">
        <v>0</v>
      </c>
      <c r="BK311" s="124">
        <v>0</v>
      </c>
      <c r="BL311" s="134">
        <v>7059.2000000000007</v>
      </c>
      <c r="BM311" s="147"/>
      <c r="BN311" s="124">
        <v>0</v>
      </c>
      <c r="BO311" s="155">
        <v>0</v>
      </c>
      <c r="BP311" s="147"/>
      <c r="BQ311" s="124"/>
      <c r="BR311" s="125">
        <v>3446.8</v>
      </c>
      <c r="BS311" s="156">
        <f t="shared" si="69"/>
        <v>2140434.4103159998</v>
      </c>
      <c r="BT311" s="157">
        <f t="shared" si="70"/>
        <v>3023993.991036443</v>
      </c>
      <c r="BU311" s="158">
        <f t="shared" si="71"/>
        <v>2547700.5717570018</v>
      </c>
      <c r="BV311" s="159">
        <f t="shared" si="60"/>
        <v>0.73917710726011221</v>
      </c>
      <c r="BW311" s="160">
        <f t="shared" si="61"/>
        <v>1.0243504819965601</v>
      </c>
      <c r="BX311" s="161">
        <f t="shared" si="62"/>
        <v>0.84682897836387339</v>
      </c>
      <c r="BY311" s="29">
        <f t="shared" si="63"/>
        <v>538087.16468400043</v>
      </c>
      <c r="BZ311" s="59">
        <f t="shared" si="64"/>
        <v>0</v>
      </c>
      <c r="CA311" s="60">
        <f t="shared" si="65"/>
        <v>235178.95774182351</v>
      </c>
      <c r="CB311" s="29">
        <f t="shared" si="72"/>
        <v>538087</v>
      </c>
      <c r="CC311" s="59">
        <f t="shared" si="73"/>
        <v>0</v>
      </c>
      <c r="CD311" s="60">
        <f t="shared" si="74"/>
        <v>235179</v>
      </c>
      <c r="CE311" s="29">
        <f t="shared" si="66"/>
        <v>0</v>
      </c>
      <c r="CF311" s="59">
        <f t="shared" si="67"/>
        <v>35943</v>
      </c>
      <c r="CG311" s="60">
        <f t="shared" si="68"/>
        <v>0</v>
      </c>
      <c r="CJ311" s="121"/>
    </row>
    <row r="312" spans="1:88" x14ac:dyDescent="0.2">
      <c r="A312" s="146" t="s">
        <v>492</v>
      </c>
      <c r="B312" s="47" t="s">
        <v>777</v>
      </c>
      <c r="C312" s="4" t="s">
        <v>491</v>
      </c>
      <c r="D312" s="5" t="s">
        <v>714</v>
      </c>
      <c r="E312" s="4" t="s">
        <v>653</v>
      </c>
      <c r="F312" s="5"/>
      <c r="G312" s="8" t="s">
        <v>802</v>
      </c>
      <c r="H312" s="38" t="s">
        <v>797</v>
      </c>
      <c r="I312" s="31">
        <v>0</v>
      </c>
      <c r="J312" s="64">
        <v>0.4</v>
      </c>
      <c r="K312" s="123">
        <v>2640577</v>
      </c>
      <c r="L312" s="124">
        <v>2692016.8116883114</v>
      </c>
      <c r="M312" s="125">
        <v>2743457.066052</v>
      </c>
      <c r="N312" s="147">
        <v>2442533.7250000001</v>
      </c>
      <c r="O312" s="133">
        <v>2490115.550811688</v>
      </c>
      <c r="P312" s="148">
        <v>2537697.7860981002</v>
      </c>
      <c r="Q312" s="149">
        <v>0.5</v>
      </c>
      <c r="R312" s="150">
        <v>0.5</v>
      </c>
      <c r="S312" s="151">
        <v>0.5</v>
      </c>
      <c r="T312" s="132">
        <v>-3333143.3599219997</v>
      </c>
      <c r="U312" s="124">
        <v>-3398074.7240763246</v>
      </c>
      <c r="V312" s="134">
        <v>-3463006.0882310001</v>
      </c>
      <c r="W312" s="152">
        <v>373843</v>
      </c>
      <c r="X312" s="153" t="s">
        <v>821</v>
      </c>
      <c r="Y312" s="154" t="s">
        <v>821</v>
      </c>
      <c r="Z312" s="147">
        <v>5564950</v>
      </c>
      <c r="AA312" s="124">
        <v>6178784</v>
      </c>
      <c r="AB312" s="125">
        <v>5357243</v>
      </c>
      <c r="AC312" s="147">
        <v>316494.29200000002</v>
      </c>
      <c r="AD312" s="124">
        <v>339846.60000000003</v>
      </c>
      <c r="AE312" s="134">
        <v>360402</v>
      </c>
      <c r="AF312" s="147"/>
      <c r="AG312" s="124">
        <v>6517</v>
      </c>
      <c r="AH312" s="134">
        <v>14964.6</v>
      </c>
      <c r="AI312" s="147">
        <v>0</v>
      </c>
      <c r="AJ312" s="124">
        <v>0</v>
      </c>
      <c r="AK312" s="148">
        <v>0</v>
      </c>
      <c r="AL312" s="147"/>
      <c r="AM312" s="124">
        <v>0</v>
      </c>
      <c r="AN312" s="155">
        <v>0</v>
      </c>
      <c r="AO312" s="147">
        <v>0</v>
      </c>
      <c r="AP312" s="124">
        <v>0</v>
      </c>
      <c r="AQ312" s="125">
        <v>0</v>
      </c>
      <c r="AR312" s="147">
        <v>112.4</v>
      </c>
      <c r="AS312" s="124">
        <v>5396.4000000000005</v>
      </c>
      <c r="AT312" s="134">
        <v>25966.800000000003</v>
      </c>
      <c r="AU312" s="147"/>
      <c r="AV312" s="124">
        <v>0</v>
      </c>
      <c r="AW312" s="134">
        <v>2616</v>
      </c>
      <c r="AX312" s="147"/>
      <c r="AY312" s="124">
        <v>689.2</v>
      </c>
      <c r="AZ312" s="134">
        <v>4208.8</v>
      </c>
      <c r="BA312" s="147"/>
      <c r="BB312" s="124"/>
      <c r="BC312" s="148">
        <v>200.8</v>
      </c>
      <c r="BD312" s="147"/>
      <c r="BE312" s="124">
        <v>79320.400000000009</v>
      </c>
      <c r="BF312" s="155">
        <v>110043.20000000001</v>
      </c>
      <c r="BG312" s="147"/>
      <c r="BH312" s="124"/>
      <c r="BI312" s="125">
        <v>1821.2</v>
      </c>
      <c r="BJ312" s="147">
        <v>0</v>
      </c>
      <c r="BK312" s="124">
        <v>0</v>
      </c>
      <c r="BL312" s="134">
        <v>0</v>
      </c>
      <c r="BM312" s="147"/>
      <c r="BN312" s="124">
        <v>0</v>
      </c>
      <c r="BO312" s="155">
        <v>0</v>
      </c>
      <c r="BP312" s="147"/>
      <c r="BQ312" s="124"/>
      <c r="BR312" s="125">
        <v>640.40000000000009</v>
      </c>
      <c r="BS312" s="156">
        <f t="shared" si="69"/>
        <v>2548413.332078001</v>
      </c>
      <c r="BT312" s="157">
        <f t="shared" si="70"/>
        <v>3212478.875923676</v>
      </c>
      <c r="BU312" s="158">
        <f t="shared" si="71"/>
        <v>2415100.7117689997</v>
      </c>
      <c r="BV312" s="159">
        <f t="shared" si="60"/>
        <v>0.96509714811497671</v>
      </c>
      <c r="BW312" s="160">
        <f t="shared" si="61"/>
        <v>1.19333536922043</v>
      </c>
      <c r="BX312" s="161">
        <f t="shared" si="62"/>
        <v>0.88031292403072858</v>
      </c>
      <c r="BY312" s="29">
        <f t="shared" si="63"/>
        <v>0</v>
      </c>
      <c r="BZ312" s="59">
        <f t="shared" si="64"/>
        <v>0</v>
      </c>
      <c r="CA312" s="60">
        <f t="shared" si="65"/>
        <v>122597.07432910055</v>
      </c>
      <c r="CB312" s="29">
        <f t="shared" si="72"/>
        <v>0</v>
      </c>
      <c r="CC312" s="59">
        <f t="shared" si="73"/>
        <v>0</v>
      </c>
      <c r="CD312" s="60">
        <f t="shared" si="74"/>
        <v>122597</v>
      </c>
      <c r="CE312" s="29">
        <f t="shared" si="66"/>
        <v>0</v>
      </c>
      <c r="CF312" s="59">
        <f t="shared" si="67"/>
        <v>260231</v>
      </c>
      <c r="CG312" s="60">
        <f t="shared" si="68"/>
        <v>0</v>
      </c>
      <c r="CJ312" s="121"/>
    </row>
    <row r="313" spans="1:88" x14ac:dyDescent="0.2">
      <c r="A313" s="146" t="s">
        <v>494</v>
      </c>
      <c r="B313" s="47" t="s">
        <v>777</v>
      </c>
      <c r="C313" s="4" t="s">
        <v>493</v>
      </c>
      <c r="D313" s="5" t="s">
        <v>729</v>
      </c>
      <c r="E313" s="4" t="s">
        <v>653</v>
      </c>
      <c r="F313" s="5"/>
      <c r="G313" s="36" t="s">
        <v>798</v>
      </c>
      <c r="H313" s="38" t="s">
        <v>798</v>
      </c>
      <c r="I313" s="31">
        <v>0</v>
      </c>
      <c r="J313" s="64">
        <v>0.4</v>
      </c>
      <c r="K313" s="123">
        <v>1874772</v>
      </c>
      <c r="L313" s="124">
        <v>1911293.5324675324</v>
      </c>
      <c r="M313" s="125">
        <v>1947814.8338659999</v>
      </c>
      <c r="N313" s="147">
        <v>1734164.1</v>
      </c>
      <c r="O313" s="133">
        <v>1767946.5175324676</v>
      </c>
      <c r="P313" s="148">
        <v>1801728.7213260501</v>
      </c>
      <c r="Q313" s="149">
        <v>0.5</v>
      </c>
      <c r="R313" s="150">
        <v>0.5</v>
      </c>
      <c r="S313" s="151">
        <v>0.5</v>
      </c>
      <c r="T313" s="132">
        <v>-9913795.3813899998</v>
      </c>
      <c r="U313" s="124">
        <v>-10106921.265443051</v>
      </c>
      <c r="V313" s="134">
        <v>-10300047.149496</v>
      </c>
      <c r="W313" s="152">
        <v>1869939</v>
      </c>
      <c r="X313" s="153" t="s">
        <v>821</v>
      </c>
      <c r="Y313" s="154" t="s">
        <v>821</v>
      </c>
      <c r="Z313" s="147">
        <v>12182282</v>
      </c>
      <c r="AA313" s="124">
        <v>12668162</v>
      </c>
      <c r="AB313" s="125">
        <v>12487613</v>
      </c>
      <c r="AC313" s="147">
        <v>440396.61600000004</v>
      </c>
      <c r="AD313" s="124">
        <v>464739.60000000003</v>
      </c>
      <c r="AE313" s="134">
        <v>498651.4</v>
      </c>
      <c r="AF313" s="147"/>
      <c r="AG313" s="124">
        <v>6416.4000000000005</v>
      </c>
      <c r="AH313" s="134">
        <v>37604.400000000001</v>
      </c>
      <c r="AI313" s="147">
        <v>0</v>
      </c>
      <c r="AJ313" s="124">
        <v>0</v>
      </c>
      <c r="AK313" s="148">
        <v>0</v>
      </c>
      <c r="AL313" s="147"/>
      <c r="AM313" s="124">
        <v>0</v>
      </c>
      <c r="AN313" s="155">
        <v>0</v>
      </c>
      <c r="AO313" s="147">
        <v>0</v>
      </c>
      <c r="AP313" s="124">
        <v>0</v>
      </c>
      <c r="AQ313" s="125">
        <v>0</v>
      </c>
      <c r="AR313" s="147">
        <v>0</v>
      </c>
      <c r="AS313" s="124">
        <v>0</v>
      </c>
      <c r="AT313" s="134">
        <v>0</v>
      </c>
      <c r="AU313" s="147"/>
      <c r="AV313" s="124">
        <v>0</v>
      </c>
      <c r="AW313" s="134">
        <v>0</v>
      </c>
      <c r="AX313" s="147"/>
      <c r="AY313" s="124">
        <v>2672.4</v>
      </c>
      <c r="AZ313" s="134">
        <v>2051.6</v>
      </c>
      <c r="BA313" s="147"/>
      <c r="BB313" s="124"/>
      <c r="BC313" s="148">
        <v>0</v>
      </c>
      <c r="BD313" s="147"/>
      <c r="BE313" s="124">
        <v>171014.80000000002</v>
      </c>
      <c r="BF313" s="155">
        <v>231240.80000000002</v>
      </c>
      <c r="BG313" s="147"/>
      <c r="BH313" s="124"/>
      <c r="BI313" s="125">
        <v>14959.2</v>
      </c>
      <c r="BJ313" s="147">
        <v>2342.9839999999999</v>
      </c>
      <c r="BK313" s="124">
        <v>0</v>
      </c>
      <c r="BL313" s="134">
        <v>0</v>
      </c>
      <c r="BM313" s="147"/>
      <c r="BN313" s="124">
        <v>0</v>
      </c>
      <c r="BO313" s="155">
        <v>0</v>
      </c>
      <c r="BP313" s="147"/>
      <c r="BQ313" s="124"/>
      <c r="BR313" s="125">
        <v>3720.4</v>
      </c>
      <c r="BS313" s="156">
        <f t="shared" si="69"/>
        <v>2711226.2186099999</v>
      </c>
      <c r="BT313" s="157">
        <f t="shared" si="70"/>
        <v>3206083.9345569499</v>
      </c>
      <c r="BU313" s="158">
        <f t="shared" si="71"/>
        <v>2975793.6505040005</v>
      </c>
      <c r="BV313" s="159">
        <f t="shared" si="60"/>
        <v>1.4461631700334761</v>
      </c>
      <c r="BW313" s="160">
        <f t="shared" si="61"/>
        <v>1.6774419418548481</v>
      </c>
      <c r="BX313" s="161">
        <f t="shared" si="62"/>
        <v>1.5277600307610761</v>
      </c>
      <c r="BY313" s="29">
        <f t="shared" si="63"/>
        <v>0</v>
      </c>
      <c r="BZ313" s="59">
        <f t="shared" si="64"/>
        <v>0</v>
      </c>
      <c r="CA313" s="60">
        <f t="shared" si="65"/>
        <v>0</v>
      </c>
      <c r="CB313" s="29">
        <f t="shared" si="72"/>
        <v>0</v>
      </c>
      <c r="CC313" s="59">
        <f t="shared" si="73"/>
        <v>0</v>
      </c>
      <c r="CD313" s="60">
        <f t="shared" si="74"/>
        <v>0</v>
      </c>
      <c r="CE313" s="29">
        <f t="shared" si="66"/>
        <v>418227</v>
      </c>
      <c r="CF313" s="59">
        <f t="shared" si="67"/>
        <v>647395</v>
      </c>
      <c r="CG313" s="60">
        <f t="shared" si="68"/>
        <v>513989</v>
      </c>
      <c r="CJ313" s="121"/>
    </row>
    <row r="314" spans="1:88" x14ac:dyDescent="0.2">
      <c r="A314" s="146" t="s">
        <v>496</v>
      </c>
      <c r="B314" s="47" t="s">
        <v>777</v>
      </c>
      <c r="C314" s="4" t="s">
        <v>495</v>
      </c>
      <c r="D314" s="5" t="s">
        <v>744</v>
      </c>
      <c r="E314" s="4" t="s">
        <v>737</v>
      </c>
      <c r="F314" s="5"/>
      <c r="G314" s="8" t="s">
        <v>802</v>
      </c>
      <c r="H314" s="40"/>
      <c r="I314" s="31">
        <v>0</v>
      </c>
      <c r="J314" s="64">
        <v>0.4</v>
      </c>
      <c r="K314" s="123">
        <v>1050663</v>
      </c>
      <c r="L314" s="124">
        <v>1071130.4610389608</v>
      </c>
      <c r="M314" s="125">
        <v>1091597.715564</v>
      </c>
      <c r="N314" s="147">
        <v>971863.27500000002</v>
      </c>
      <c r="O314" s="133">
        <v>990795.67646103888</v>
      </c>
      <c r="P314" s="148">
        <v>1009727.8868967</v>
      </c>
      <c r="Q314" s="149">
        <v>0.5</v>
      </c>
      <c r="R314" s="150">
        <v>0.5</v>
      </c>
      <c r="S314" s="151">
        <v>0.5</v>
      </c>
      <c r="T314" s="132">
        <v>-2922502.4534240002</v>
      </c>
      <c r="U314" s="124">
        <v>-2979434.3193997922</v>
      </c>
      <c r="V314" s="134">
        <v>-3036366.1853760001</v>
      </c>
      <c r="W314" s="152">
        <v>1385400</v>
      </c>
      <c r="X314" s="153" t="s">
        <v>821</v>
      </c>
      <c r="Y314" s="154" t="s">
        <v>821</v>
      </c>
      <c r="Z314" s="147">
        <v>4188271</v>
      </c>
      <c r="AA314" s="124">
        <v>2401396</v>
      </c>
      <c r="AB314" s="125">
        <v>3927202</v>
      </c>
      <c r="AC314" s="147">
        <v>249203.6</v>
      </c>
      <c r="AD314" s="124">
        <v>273026</v>
      </c>
      <c r="AE314" s="134">
        <v>287842.8</v>
      </c>
      <c r="AF314" s="147"/>
      <c r="AG314" s="124">
        <v>11138.400000000001</v>
      </c>
      <c r="AH314" s="134">
        <v>16</v>
      </c>
      <c r="AI314" s="147">
        <v>0</v>
      </c>
      <c r="AJ314" s="124">
        <v>0</v>
      </c>
      <c r="AK314" s="148">
        <v>0</v>
      </c>
      <c r="AL314" s="147"/>
      <c r="AM314" s="124">
        <v>0</v>
      </c>
      <c r="AN314" s="155">
        <v>-10236</v>
      </c>
      <c r="AO314" s="147">
        <v>0</v>
      </c>
      <c r="AP314" s="124">
        <v>0</v>
      </c>
      <c r="AQ314" s="125">
        <v>0</v>
      </c>
      <c r="AR314" s="147">
        <v>0</v>
      </c>
      <c r="AS314" s="124">
        <v>0</v>
      </c>
      <c r="AT314" s="134">
        <v>996.40000000000009</v>
      </c>
      <c r="AU314" s="147"/>
      <c r="AV314" s="124">
        <v>0</v>
      </c>
      <c r="AW314" s="134">
        <v>0</v>
      </c>
      <c r="AX314" s="147"/>
      <c r="AY314" s="124">
        <v>0</v>
      </c>
      <c r="AZ314" s="134">
        <v>0</v>
      </c>
      <c r="BA314" s="147"/>
      <c r="BB314" s="124"/>
      <c r="BC314" s="148">
        <v>0</v>
      </c>
      <c r="BD314" s="147"/>
      <c r="BE314" s="124">
        <v>68192.800000000003</v>
      </c>
      <c r="BF314" s="155">
        <v>104339.20000000001</v>
      </c>
      <c r="BG314" s="147"/>
      <c r="BH314" s="124"/>
      <c r="BI314" s="125">
        <v>4491.6000000000004</v>
      </c>
      <c r="BJ314" s="147">
        <v>0</v>
      </c>
      <c r="BK314" s="124">
        <v>0</v>
      </c>
      <c r="BL314" s="134">
        <v>0</v>
      </c>
      <c r="BM314" s="147"/>
      <c r="BN314" s="124">
        <v>0</v>
      </c>
      <c r="BO314" s="155">
        <v>0</v>
      </c>
      <c r="BP314" s="147"/>
      <c r="BQ314" s="124"/>
      <c r="BR314" s="125">
        <v>5725.6</v>
      </c>
      <c r="BS314" s="156">
        <f t="shared" si="69"/>
        <v>1514972.1465759994</v>
      </c>
      <c r="BT314" s="157">
        <f t="shared" si="70"/>
        <v>-225681.11939979251</v>
      </c>
      <c r="BU314" s="158">
        <f t="shared" si="71"/>
        <v>1284011.4146239995</v>
      </c>
      <c r="BV314" s="159">
        <f t="shared" si="60"/>
        <v>1.4419201462086315</v>
      </c>
      <c r="BW314" s="160">
        <f t="shared" si="61"/>
        <v>-0.21069433426521111</v>
      </c>
      <c r="BX314" s="161">
        <f t="shared" si="62"/>
        <v>1.1762679568824348</v>
      </c>
      <c r="BY314" s="29">
        <f t="shared" si="63"/>
        <v>0</v>
      </c>
      <c r="BZ314" s="59">
        <f t="shared" si="64"/>
        <v>1216476.7958608314</v>
      </c>
      <c r="CA314" s="60">
        <f t="shared" si="65"/>
        <v>0</v>
      </c>
      <c r="CB314" s="29">
        <f t="shared" si="72"/>
        <v>0</v>
      </c>
      <c r="CC314" s="59">
        <f t="shared" si="73"/>
        <v>1216477</v>
      </c>
      <c r="CD314" s="60">
        <f t="shared" si="74"/>
        <v>0</v>
      </c>
      <c r="CE314" s="29">
        <f t="shared" si="66"/>
        <v>232155</v>
      </c>
      <c r="CF314" s="59">
        <f t="shared" si="67"/>
        <v>0</v>
      </c>
      <c r="CG314" s="60">
        <f t="shared" si="68"/>
        <v>96207</v>
      </c>
      <c r="CJ314" s="121"/>
    </row>
    <row r="315" spans="1:88" x14ac:dyDescent="0.2">
      <c r="A315" s="146" t="s">
        <v>498</v>
      </c>
      <c r="B315" s="47" t="s">
        <v>781</v>
      </c>
      <c r="C315" s="4" t="s">
        <v>497</v>
      </c>
      <c r="D315" s="5" t="s">
        <v>701</v>
      </c>
      <c r="E315" s="4" t="s">
        <v>653</v>
      </c>
      <c r="F315" s="5"/>
      <c r="G315" s="8" t="s">
        <v>802</v>
      </c>
      <c r="H315" s="40"/>
      <c r="I315" s="31">
        <v>0</v>
      </c>
      <c r="J315" s="64">
        <v>0.3</v>
      </c>
      <c r="K315" s="123">
        <v>78956606</v>
      </c>
      <c r="L315" s="124">
        <v>80494721.701298684</v>
      </c>
      <c r="M315" s="125">
        <v>82032837.089671999</v>
      </c>
      <c r="N315" s="147">
        <v>73034860.549999997</v>
      </c>
      <c r="O315" s="133">
        <v>74457617.573701292</v>
      </c>
      <c r="P315" s="148">
        <v>75880374.307946607</v>
      </c>
      <c r="Q315" s="149">
        <v>0.5</v>
      </c>
      <c r="R315" s="150">
        <v>0.5</v>
      </c>
      <c r="S315" s="151">
        <v>0.5</v>
      </c>
      <c r="T315" s="132">
        <v>-444253392.33094305</v>
      </c>
      <c r="U315" s="124">
        <v>-452907679.19453281</v>
      </c>
      <c r="V315" s="134">
        <v>-461561966.05812299</v>
      </c>
      <c r="W315" s="152">
        <v>124889497</v>
      </c>
      <c r="X315" s="153" t="s">
        <v>821</v>
      </c>
      <c r="Y315" s="154" t="s">
        <v>821</v>
      </c>
      <c r="Z315" s="147">
        <v>460045672</v>
      </c>
      <c r="AA315" s="124">
        <v>461699345</v>
      </c>
      <c r="AB315" s="125">
        <v>479134639</v>
      </c>
      <c r="AC315" s="147">
        <v>278110.34999999998</v>
      </c>
      <c r="AD315" s="124">
        <v>321434.84999999998</v>
      </c>
      <c r="AE315" s="134">
        <v>353021.7</v>
      </c>
      <c r="AF315" s="147"/>
      <c r="AG315" s="124">
        <v>19858.8</v>
      </c>
      <c r="AH315" s="134">
        <v>45091.65</v>
      </c>
      <c r="AI315" s="147">
        <v>0</v>
      </c>
      <c r="AJ315" s="124">
        <v>0</v>
      </c>
      <c r="AK315" s="148">
        <v>0</v>
      </c>
      <c r="AL315" s="147"/>
      <c r="AM315" s="124">
        <v>0</v>
      </c>
      <c r="AN315" s="155">
        <v>0</v>
      </c>
      <c r="AO315" s="147">
        <v>0</v>
      </c>
      <c r="AP315" s="124">
        <v>0</v>
      </c>
      <c r="AQ315" s="125">
        <v>0</v>
      </c>
      <c r="AR315" s="147">
        <v>0</v>
      </c>
      <c r="AS315" s="124">
        <v>0</v>
      </c>
      <c r="AT315" s="134">
        <v>3276.2999999999997</v>
      </c>
      <c r="AU315" s="147"/>
      <c r="AV315" s="124">
        <v>0</v>
      </c>
      <c r="AW315" s="134">
        <v>58277.7</v>
      </c>
      <c r="AX315" s="147"/>
      <c r="AY315" s="124">
        <v>6696.9</v>
      </c>
      <c r="AZ315" s="134">
        <v>61164.899999999994</v>
      </c>
      <c r="BA315" s="147"/>
      <c r="BB315" s="124"/>
      <c r="BC315" s="148">
        <v>7380</v>
      </c>
      <c r="BD315" s="147"/>
      <c r="BE315" s="124">
        <v>685717.2</v>
      </c>
      <c r="BF315" s="155">
        <v>1002363</v>
      </c>
      <c r="BG315" s="147"/>
      <c r="BH315" s="124"/>
      <c r="BI315" s="125">
        <v>27399</v>
      </c>
      <c r="BJ315" s="147">
        <v>0</v>
      </c>
      <c r="BK315" s="124">
        <v>0</v>
      </c>
      <c r="BL315" s="134">
        <v>0</v>
      </c>
      <c r="BM315" s="147"/>
      <c r="BN315" s="124">
        <v>0</v>
      </c>
      <c r="BO315" s="155">
        <v>0</v>
      </c>
      <c r="BP315" s="147"/>
      <c r="BQ315" s="124"/>
      <c r="BR315" s="125">
        <v>12054.9</v>
      </c>
      <c r="BS315" s="156">
        <f t="shared" si="69"/>
        <v>16070390.019056976</v>
      </c>
      <c r="BT315" s="157">
        <f t="shared" si="70"/>
        <v>9825373.5554671884</v>
      </c>
      <c r="BU315" s="158">
        <f t="shared" si="71"/>
        <v>19142702.091876924</v>
      </c>
      <c r="BV315" s="159">
        <f t="shared" si="60"/>
        <v>0.20353445814346396</v>
      </c>
      <c r="BW315" s="160">
        <f t="shared" si="61"/>
        <v>0.12206233337792467</v>
      </c>
      <c r="BX315" s="161">
        <f t="shared" si="62"/>
        <v>0.23335413928146348</v>
      </c>
      <c r="BY315" s="29">
        <f t="shared" si="63"/>
        <v>56964470.530943021</v>
      </c>
      <c r="BZ315" s="59">
        <f t="shared" si="64"/>
        <v>64632244.018234104</v>
      </c>
      <c r="CA315" s="60">
        <f t="shared" si="65"/>
        <v>56737672.216069683</v>
      </c>
      <c r="CB315" s="29">
        <f t="shared" si="72"/>
        <v>56964471</v>
      </c>
      <c r="CC315" s="59">
        <f t="shared" si="73"/>
        <v>64632244</v>
      </c>
      <c r="CD315" s="60">
        <f t="shared" si="74"/>
        <v>56737672</v>
      </c>
      <c r="CE315" s="29">
        <f t="shared" si="66"/>
        <v>0</v>
      </c>
      <c r="CF315" s="59">
        <f t="shared" si="67"/>
        <v>0</v>
      </c>
      <c r="CG315" s="60">
        <f t="shared" si="68"/>
        <v>0</v>
      </c>
      <c r="CJ315" s="121"/>
    </row>
    <row r="316" spans="1:88" x14ac:dyDescent="0.2">
      <c r="A316" s="146" t="s">
        <v>500</v>
      </c>
      <c r="B316" s="47" t="s">
        <v>777</v>
      </c>
      <c r="C316" s="4" t="s">
        <v>499</v>
      </c>
      <c r="D316" s="5" t="s">
        <v>731</v>
      </c>
      <c r="E316" s="4" t="s">
        <v>715</v>
      </c>
      <c r="F316" s="5"/>
      <c r="G316" s="8" t="s">
        <v>802</v>
      </c>
      <c r="H316" s="40"/>
      <c r="I316" s="31">
        <v>0</v>
      </c>
      <c r="J316" s="64">
        <v>0.4</v>
      </c>
      <c r="K316" s="123">
        <v>1781427</v>
      </c>
      <c r="L316" s="124">
        <v>1816130.1233766235</v>
      </c>
      <c r="M316" s="125">
        <v>1850832.7460409999</v>
      </c>
      <c r="N316" s="147">
        <v>1647819.9750000001</v>
      </c>
      <c r="O316" s="133">
        <v>1679920.3641233768</v>
      </c>
      <c r="P316" s="148">
        <v>1712020.290087925</v>
      </c>
      <c r="Q316" s="149">
        <v>0.5</v>
      </c>
      <c r="R316" s="150">
        <v>0.5</v>
      </c>
      <c r="S316" s="151">
        <v>0.5</v>
      </c>
      <c r="T316" s="132">
        <v>-4642444.3663349999</v>
      </c>
      <c r="U316" s="124">
        <v>-4732881.5942506166</v>
      </c>
      <c r="V316" s="134">
        <v>-4823318.8221669998</v>
      </c>
      <c r="W316" s="152">
        <v>562176</v>
      </c>
      <c r="X316" s="153" t="s">
        <v>821</v>
      </c>
      <c r="Y316" s="154" t="s">
        <v>821</v>
      </c>
      <c r="Z316" s="147">
        <v>5591339</v>
      </c>
      <c r="AA316" s="124">
        <v>6489569</v>
      </c>
      <c r="AB316" s="125">
        <v>6107639</v>
      </c>
      <c r="AC316" s="147">
        <v>300123.94</v>
      </c>
      <c r="AD316" s="124">
        <v>311969.8</v>
      </c>
      <c r="AE316" s="134">
        <v>326566</v>
      </c>
      <c r="AF316" s="147"/>
      <c r="AG316" s="124">
        <v>2998.8</v>
      </c>
      <c r="AH316" s="134">
        <v>11213.400000000001</v>
      </c>
      <c r="AI316" s="147">
        <v>0</v>
      </c>
      <c r="AJ316" s="124">
        <v>0</v>
      </c>
      <c r="AK316" s="148">
        <v>0</v>
      </c>
      <c r="AL316" s="147"/>
      <c r="AM316" s="124">
        <v>0</v>
      </c>
      <c r="AN316" s="155">
        <v>0</v>
      </c>
      <c r="AO316" s="147">
        <v>0</v>
      </c>
      <c r="AP316" s="124">
        <v>0</v>
      </c>
      <c r="AQ316" s="125">
        <v>0</v>
      </c>
      <c r="AR316" s="147">
        <v>0</v>
      </c>
      <c r="AS316" s="124">
        <v>0</v>
      </c>
      <c r="AT316" s="134">
        <v>0</v>
      </c>
      <c r="AU316" s="147"/>
      <c r="AV316" s="124">
        <v>0</v>
      </c>
      <c r="AW316" s="134">
        <v>0</v>
      </c>
      <c r="AX316" s="147"/>
      <c r="AY316" s="124">
        <v>4257.6000000000004</v>
      </c>
      <c r="AZ316" s="134">
        <v>5367.6</v>
      </c>
      <c r="BA316" s="147"/>
      <c r="BB316" s="124"/>
      <c r="BC316" s="148">
        <v>0</v>
      </c>
      <c r="BD316" s="147"/>
      <c r="BE316" s="124">
        <v>158498.80000000002</v>
      </c>
      <c r="BF316" s="155">
        <v>221081.2</v>
      </c>
      <c r="BG316" s="147"/>
      <c r="BH316" s="124"/>
      <c r="BI316" s="125">
        <v>537.6</v>
      </c>
      <c r="BJ316" s="147">
        <v>0</v>
      </c>
      <c r="BK316" s="124">
        <v>716</v>
      </c>
      <c r="BL316" s="134">
        <v>0</v>
      </c>
      <c r="BM316" s="147"/>
      <c r="BN316" s="124">
        <v>1209.6000000000001</v>
      </c>
      <c r="BO316" s="155">
        <v>0</v>
      </c>
      <c r="BP316" s="147"/>
      <c r="BQ316" s="124"/>
      <c r="BR316" s="125">
        <v>820</v>
      </c>
      <c r="BS316" s="156">
        <f t="shared" si="69"/>
        <v>1249018.5736650005</v>
      </c>
      <c r="BT316" s="157">
        <f t="shared" si="70"/>
        <v>2236338.0057493821</v>
      </c>
      <c r="BU316" s="158">
        <f t="shared" si="71"/>
        <v>1849905.977833</v>
      </c>
      <c r="BV316" s="159">
        <f t="shared" si="60"/>
        <v>0.70113373922422895</v>
      </c>
      <c r="BW316" s="160">
        <f t="shared" si="61"/>
        <v>1.2313754267736559</v>
      </c>
      <c r="BX316" s="161">
        <f t="shared" si="62"/>
        <v>0.9994992696071634</v>
      </c>
      <c r="BY316" s="29">
        <f t="shared" si="63"/>
        <v>398801.40133499959</v>
      </c>
      <c r="BZ316" s="59">
        <f t="shared" si="64"/>
        <v>0</v>
      </c>
      <c r="CA316" s="60">
        <f t="shared" si="65"/>
        <v>0</v>
      </c>
      <c r="CB316" s="29">
        <f t="shared" si="72"/>
        <v>398801</v>
      </c>
      <c r="CC316" s="59">
        <f t="shared" si="73"/>
        <v>0</v>
      </c>
      <c r="CD316" s="60">
        <f t="shared" si="74"/>
        <v>0</v>
      </c>
      <c r="CE316" s="29">
        <f t="shared" si="66"/>
        <v>0</v>
      </c>
      <c r="CF316" s="59">
        <f t="shared" si="67"/>
        <v>210104</v>
      </c>
      <c r="CG316" s="60">
        <f t="shared" si="68"/>
        <v>0</v>
      </c>
      <c r="CJ316" s="121"/>
    </row>
    <row r="317" spans="1:88" x14ac:dyDescent="0.2">
      <c r="A317" s="146" t="s">
        <v>502</v>
      </c>
      <c r="B317" s="47" t="s">
        <v>779</v>
      </c>
      <c r="C317" s="4" t="s">
        <v>501</v>
      </c>
      <c r="D317" s="5" t="s">
        <v>653</v>
      </c>
      <c r="E317" s="4" t="s">
        <v>713</v>
      </c>
      <c r="F317" s="5"/>
      <c r="G317" s="8" t="s">
        <v>802</v>
      </c>
      <c r="H317" s="38" t="s">
        <v>829</v>
      </c>
      <c r="I317" s="31">
        <v>0</v>
      </c>
      <c r="J317" s="64">
        <v>0.49</v>
      </c>
      <c r="K317" s="123">
        <v>61669220</v>
      </c>
      <c r="L317" s="124">
        <v>62870568.441558443</v>
      </c>
      <c r="M317" s="125">
        <v>64071916.944405995</v>
      </c>
      <c r="N317" s="147">
        <v>57044028.5</v>
      </c>
      <c r="O317" s="133">
        <v>58155275.808441564</v>
      </c>
      <c r="P317" s="148">
        <v>59266523.17357555</v>
      </c>
      <c r="Q317" s="149">
        <v>0</v>
      </c>
      <c r="R317" s="150">
        <v>0</v>
      </c>
      <c r="S317" s="151">
        <v>0</v>
      </c>
      <c r="T317" s="132">
        <v>24782893.268900003</v>
      </c>
      <c r="U317" s="124">
        <v>25265676.904008444</v>
      </c>
      <c r="V317" s="134">
        <v>25748460.539117001</v>
      </c>
      <c r="W317" s="152">
        <v>1672346</v>
      </c>
      <c r="X317" s="153" t="s">
        <v>821</v>
      </c>
      <c r="Y317" s="154" t="s">
        <v>821</v>
      </c>
      <c r="Z317" s="147">
        <v>35800938</v>
      </c>
      <c r="AA317" s="124">
        <v>36549221</v>
      </c>
      <c r="AB317" s="125">
        <v>37350219</v>
      </c>
      <c r="AC317" s="147">
        <v>1548129.2749999999</v>
      </c>
      <c r="AD317" s="124">
        <v>1659330.855</v>
      </c>
      <c r="AE317" s="134">
        <v>1724574.5999999999</v>
      </c>
      <c r="AF317" s="147"/>
      <c r="AG317" s="124">
        <v>43552.18</v>
      </c>
      <c r="AH317" s="134">
        <v>0</v>
      </c>
      <c r="AI317" s="147">
        <v>0</v>
      </c>
      <c r="AJ317" s="124">
        <v>0</v>
      </c>
      <c r="AK317" s="148">
        <v>0</v>
      </c>
      <c r="AL317" s="147"/>
      <c r="AM317" s="124">
        <v>0</v>
      </c>
      <c r="AN317" s="155">
        <v>0</v>
      </c>
      <c r="AO317" s="147">
        <v>0</v>
      </c>
      <c r="AP317" s="124">
        <v>0</v>
      </c>
      <c r="AQ317" s="125">
        <v>0</v>
      </c>
      <c r="AR317" s="147">
        <v>0</v>
      </c>
      <c r="AS317" s="124">
        <v>0</v>
      </c>
      <c r="AT317" s="134">
        <v>1343.58</v>
      </c>
      <c r="AU317" s="147"/>
      <c r="AV317" s="124">
        <v>0</v>
      </c>
      <c r="AW317" s="134">
        <v>0</v>
      </c>
      <c r="AX317" s="147"/>
      <c r="AY317" s="124">
        <v>5266.03</v>
      </c>
      <c r="AZ317" s="134">
        <v>41726.44</v>
      </c>
      <c r="BA317" s="147"/>
      <c r="BB317" s="124"/>
      <c r="BC317" s="148">
        <v>3787.21</v>
      </c>
      <c r="BD317" s="147"/>
      <c r="BE317" s="124">
        <v>579741.54</v>
      </c>
      <c r="BF317" s="155">
        <v>852199.67</v>
      </c>
      <c r="BG317" s="147"/>
      <c r="BH317" s="124"/>
      <c r="BI317" s="125">
        <v>30696.54</v>
      </c>
      <c r="BJ317" s="147">
        <v>0</v>
      </c>
      <c r="BK317" s="124">
        <v>0</v>
      </c>
      <c r="BL317" s="134">
        <v>3876.39</v>
      </c>
      <c r="BM317" s="147"/>
      <c r="BN317" s="124">
        <v>0</v>
      </c>
      <c r="BO317" s="155">
        <v>0</v>
      </c>
      <c r="BP317" s="147"/>
      <c r="BQ317" s="124"/>
      <c r="BR317" s="125">
        <v>0</v>
      </c>
      <c r="BS317" s="156">
        <f t="shared" si="69"/>
        <v>62131960.543899998</v>
      </c>
      <c r="BT317" s="157">
        <f t="shared" si="70"/>
        <v>64102788.509008437</v>
      </c>
      <c r="BU317" s="158">
        <f t="shared" si="71"/>
        <v>65756883.969117001</v>
      </c>
      <c r="BV317" s="159">
        <f t="shared" si="60"/>
        <v>1.007503590022705</v>
      </c>
      <c r="BW317" s="160">
        <f t="shared" si="61"/>
        <v>1.0195993148780802</v>
      </c>
      <c r="BX317" s="161">
        <f t="shared" si="62"/>
        <v>1.0262980585733532</v>
      </c>
      <c r="BY317" s="29">
        <f t="shared" si="63"/>
        <v>0</v>
      </c>
      <c r="BZ317" s="59">
        <f t="shared" si="64"/>
        <v>0</v>
      </c>
      <c r="CA317" s="60">
        <f t="shared" si="65"/>
        <v>0</v>
      </c>
      <c r="CB317" s="29">
        <f t="shared" si="72"/>
        <v>0</v>
      </c>
      <c r="CC317" s="59">
        <f t="shared" si="73"/>
        <v>0</v>
      </c>
      <c r="CD317" s="60">
        <f t="shared" si="74"/>
        <v>0</v>
      </c>
      <c r="CE317" s="29">
        <f t="shared" si="66"/>
        <v>0</v>
      </c>
      <c r="CF317" s="59">
        <f t="shared" si="67"/>
        <v>0</v>
      </c>
      <c r="CG317" s="60">
        <f t="shared" si="68"/>
        <v>0</v>
      </c>
      <c r="CJ317" s="121"/>
    </row>
    <row r="318" spans="1:88" x14ac:dyDescent="0.2">
      <c r="A318" s="146" t="s">
        <v>504</v>
      </c>
      <c r="B318" s="47" t="s">
        <v>780</v>
      </c>
      <c r="C318" s="4" t="s">
        <v>503</v>
      </c>
      <c r="D318" s="5" t="s">
        <v>653</v>
      </c>
      <c r="E318" s="4" t="s">
        <v>747</v>
      </c>
      <c r="F318" s="5"/>
      <c r="G318" s="8" t="s">
        <v>802</v>
      </c>
      <c r="H318" s="40"/>
      <c r="I318" s="31">
        <v>0</v>
      </c>
      <c r="J318" s="64">
        <v>0.49</v>
      </c>
      <c r="K318" s="123">
        <v>50571487</v>
      </c>
      <c r="L318" s="124">
        <v>51556645.837662332</v>
      </c>
      <c r="M318" s="125">
        <v>52541804.696925998</v>
      </c>
      <c r="N318" s="147">
        <v>46778625.475000001</v>
      </c>
      <c r="O318" s="133">
        <v>47689897.399837658</v>
      </c>
      <c r="P318" s="148">
        <v>48601169.344656549</v>
      </c>
      <c r="Q318" s="149">
        <v>0.25682218436553872</v>
      </c>
      <c r="R318" s="150">
        <v>0.25682218436553872</v>
      </c>
      <c r="S318" s="151">
        <v>0.25682218436553872</v>
      </c>
      <c r="T318" s="132">
        <v>-17476140.278576005</v>
      </c>
      <c r="U318" s="124">
        <v>-17816584.569717094</v>
      </c>
      <c r="V318" s="134">
        <v>-18157028.860858001</v>
      </c>
      <c r="W318" s="152">
        <v>2001841.0000000002</v>
      </c>
      <c r="X318" s="153" t="s">
        <v>821</v>
      </c>
      <c r="Y318" s="154" t="s">
        <v>821</v>
      </c>
      <c r="Z318" s="147">
        <v>64369524</v>
      </c>
      <c r="AA318" s="124">
        <v>66930102</v>
      </c>
      <c r="AB318" s="125">
        <v>68149041</v>
      </c>
      <c r="AC318" s="147">
        <v>2137331.98</v>
      </c>
      <c r="AD318" s="124">
        <v>2333530.92</v>
      </c>
      <c r="AE318" s="134">
        <v>2476359.7949999999</v>
      </c>
      <c r="AF318" s="147"/>
      <c r="AG318" s="124">
        <v>73173.17</v>
      </c>
      <c r="AH318" s="134">
        <v>72788.764999999999</v>
      </c>
      <c r="AI318" s="147">
        <v>0</v>
      </c>
      <c r="AJ318" s="124">
        <v>0</v>
      </c>
      <c r="AK318" s="148">
        <v>0</v>
      </c>
      <c r="AL318" s="147"/>
      <c r="AM318" s="124">
        <v>0</v>
      </c>
      <c r="AN318" s="155">
        <v>0</v>
      </c>
      <c r="AO318" s="147">
        <v>0</v>
      </c>
      <c r="AP318" s="124">
        <v>0</v>
      </c>
      <c r="AQ318" s="125">
        <v>0</v>
      </c>
      <c r="AR318" s="147">
        <v>0</v>
      </c>
      <c r="AS318" s="124">
        <v>90099.24</v>
      </c>
      <c r="AT318" s="134">
        <v>133098.70000000001</v>
      </c>
      <c r="AU318" s="147"/>
      <c r="AV318" s="124">
        <v>0</v>
      </c>
      <c r="AW318" s="134">
        <v>8483.369999999999</v>
      </c>
      <c r="AX318" s="147"/>
      <c r="AY318" s="124">
        <v>8051.19</v>
      </c>
      <c r="AZ318" s="134">
        <v>19430.46</v>
      </c>
      <c r="BA318" s="147"/>
      <c r="BB318" s="124"/>
      <c r="BC318" s="148">
        <v>1562.12</v>
      </c>
      <c r="BD318" s="147"/>
      <c r="BE318" s="124">
        <v>818981.59</v>
      </c>
      <c r="BF318" s="155">
        <v>1196874.49</v>
      </c>
      <c r="BG318" s="147"/>
      <c r="BH318" s="124"/>
      <c r="BI318" s="125">
        <v>28222.04</v>
      </c>
      <c r="BJ318" s="147">
        <v>7980.1399999999994</v>
      </c>
      <c r="BK318" s="124">
        <v>778.12</v>
      </c>
      <c r="BL318" s="134">
        <v>0</v>
      </c>
      <c r="BM318" s="147"/>
      <c r="BN318" s="124">
        <v>5600.21</v>
      </c>
      <c r="BO318" s="155">
        <v>0</v>
      </c>
      <c r="BP318" s="147"/>
      <c r="BQ318" s="124"/>
      <c r="BR318" s="125">
        <v>6815.41</v>
      </c>
      <c r="BS318" s="156">
        <f t="shared" si="69"/>
        <v>49038695.841423988</v>
      </c>
      <c r="BT318" s="157">
        <f t="shared" si="70"/>
        <v>52443731.870282903</v>
      </c>
      <c r="BU318" s="158">
        <f t="shared" si="71"/>
        <v>53935647.289142005</v>
      </c>
      <c r="BV318" s="159">
        <f t="shared" si="60"/>
        <v>0.96969060532912521</v>
      </c>
      <c r="BW318" s="160">
        <f t="shared" si="61"/>
        <v>1.0172060462469525</v>
      </c>
      <c r="BX318" s="161">
        <f t="shared" si="62"/>
        <v>1.0265282587885216</v>
      </c>
      <c r="BY318" s="29">
        <f t="shared" si="63"/>
        <v>0</v>
      </c>
      <c r="BZ318" s="59">
        <f t="shared" si="64"/>
        <v>0</v>
      </c>
      <c r="CA318" s="60">
        <f t="shared" si="65"/>
        <v>0</v>
      </c>
      <c r="CB318" s="29">
        <f t="shared" si="72"/>
        <v>0</v>
      </c>
      <c r="CC318" s="59">
        <f t="shared" si="73"/>
        <v>0</v>
      </c>
      <c r="CD318" s="60">
        <f t="shared" si="74"/>
        <v>0</v>
      </c>
      <c r="CE318" s="29">
        <f t="shared" si="66"/>
        <v>0</v>
      </c>
      <c r="CF318" s="59">
        <f t="shared" si="67"/>
        <v>227823</v>
      </c>
      <c r="CG318" s="60">
        <f t="shared" si="68"/>
        <v>357970</v>
      </c>
      <c r="CJ318" s="121"/>
    </row>
    <row r="319" spans="1:88" x14ac:dyDescent="0.2">
      <c r="A319" s="146" t="s">
        <v>506</v>
      </c>
      <c r="B319" s="47" t="s">
        <v>777</v>
      </c>
      <c r="C319" s="4" t="s">
        <v>505</v>
      </c>
      <c r="D319" s="5" t="s">
        <v>705</v>
      </c>
      <c r="E319" s="4" t="s">
        <v>706</v>
      </c>
      <c r="F319" s="5"/>
      <c r="G319" s="8" t="s">
        <v>802</v>
      </c>
      <c r="H319" s="40"/>
      <c r="I319" s="31">
        <v>0</v>
      </c>
      <c r="J319" s="64">
        <v>0.4</v>
      </c>
      <c r="K319" s="123">
        <v>1948131</v>
      </c>
      <c r="L319" s="124">
        <v>1986081.6038961038</v>
      </c>
      <c r="M319" s="125">
        <v>2024032.1094130001</v>
      </c>
      <c r="N319" s="147">
        <v>1802021.175</v>
      </c>
      <c r="O319" s="133">
        <v>1837125.4836038961</v>
      </c>
      <c r="P319" s="148">
        <v>1872229.7012070252</v>
      </c>
      <c r="Q319" s="149">
        <v>0.5</v>
      </c>
      <c r="R319" s="150">
        <v>0.5</v>
      </c>
      <c r="S319" s="151">
        <v>0.5</v>
      </c>
      <c r="T319" s="132">
        <v>-17707964.619571</v>
      </c>
      <c r="U319" s="124">
        <v>-18052924.969302904</v>
      </c>
      <c r="V319" s="134">
        <v>-18397885.319035001</v>
      </c>
      <c r="W319" s="152">
        <v>0</v>
      </c>
      <c r="X319" s="153" t="s">
        <v>821</v>
      </c>
      <c r="Y319" s="154" t="s">
        <v>821</v>
      </c>
      <c r="Z319" s="147">
        <v>20356206</v>
      </c>
      <c r="AA319" s="124">
        <v>21059154</v>
      </c>
      <c r="AB319" s="125">
        <v>21863907</v>
      </c>
      <c r="AC319" s="147">
        <v>448949.2</v>
      </c>
      <c r="AD319" s="124">
        <v>489013.4</v>
      </c>
      <c r="AE319" s="134">
        <v>517393.2</v>
      </c>
      <c r="AF319" s="147"/>
      <c r="AG319" s="124">
        <v>24527.200000000001</v>
      </c>
      <c r="AH319" s="134">
        <v>28107.200000000001</v>
      </c>
      <c r="AI319" s="147">
        <v>0</v>
      </c>
      <c r="AJ319" s="124">
        <v>1811.6000000000001</v>
      </c>
      <c r="AK319" s="148">
        <v>0</v>
      </c>
      <c r="AL319" s="147"/>
      <c r="AM319" s="124">
        <v>549.20000000000005</v>
      </c>
      <c r="AN319" s="155">
        <v>0</v>
      </c>
      <c r="AO319" s="147">
        <v>0</v>
      </c>
      <c r="AP319" s="124">
        <v>0</v>
      </c>
      <c r="AQ319" s="125">
        <v>0</v>
      </c>
      <c r="AR319" s="147">
        <v>0</v>
      </c>
      <c r="AS319" s="124">
        <v>0</v>
      </c>
      <c r="AT319" s="134">
        <v>0</v>
      </c>
      <c r="AU319" s="147"/>
      <c r="AV319" s="124">
        <v>0</v>
      </c>
      <c r="AW319" s="134">
        <v>0</v>
      </c>
      <c r="AX319" s="147"/>
      <c r="AY319" s="124">
        <v>0</v>
      </c>
      <c r="AZ319" s="134">
        <v>8896.4</v>
      </c>
      <c r="BA319" s="147"/>
      <c r="BB319" s="124"/>
      <c r="BC319" s="148">
        <v>2606.8000000000002</v>
      </c>
      <c r="BD319" s="147"/>
      <c r="BE319" s="124">
        <v>178254.40000000002</v>
      </c>
      <c r="BF319" s="155">
        <v>259064.40000000002</v>
      </c>
      <c r="BG319" s="147"/>
      <c r="BH319" s="124"/>
      <c r="BI319" s="125">
        <v>7022.8</v>
      </c>
      <c r="BJ319" s="147">
        <v>0</v>
      </c>
      <c r="BK319" s="124">
        <v>3616</v>
      </c>
      <c r="BL319" s="134">
        <v>0</v>
      </c>
      <c r="BM319" s="147"/>
      <c r="BN319" s="124">
        <v>8137.2000000000007</v>
      </c>
      <c r="BO319" s="155">
        <v>0</v>
      </c>
      <c r="BP319" s="147"/>
      <c r="BQ319" s="124"/>
      <c r="BR319" s="125">
        <v>6089.2000000000007</v>
      </c>
      <c r="BS319" s="156">
        <f t="shared" si="69"/>
        <v>3097190.5804289989</v>
      </c>
      <c r="BT319" s="157">
        <f t="shared" si="70"/>
        <v>3712138.0306970924</v>
      </c>
      <c r="BU319" s="158">
        <f t="shared" si="71"/>
        <v>4295201.6809649952</v>
      </c>
      <c r="BV319" s="159">
        <f t="shared" si="60"/>
        <v>1.5898266494547846</v>
      </c>
      <c r="BW319" s="160">
        <f t="shared" si="61"/>
        <v>1.8690762874068101</v>
      </c>
      <c r="BX319" s="161">
        <f t="shared" si="62"/>
        <v>2.1221015521392439</v>
      </c>
      <c r="BY319" s="29">
        <f t="shared" si="63"/>
        <v>0</v>
      </c>
      <c r="BZ319" s="59">
        <f t="shared" si="64"/>
        <v>0</v>
      </c>
      <c r="CA319" s="60">
        <f t="shared" si="65"/>
        <v>0</v>
      </c>
      <c r="CB319" s="29">
        <f t="shared" si="72"/>
        <v>0</v>
      </c>
      <c r="CC319" s="59">
        <f t="shared" si="73"/>
        <v>0</v>
      </c>
      <c r="CD319" s="60">
        <f t="shared" si="74"/>
        <v>0</v>
      </c>
      <c r="CE319" s="29">
        <f t="shared" si="66"/>
        <v>574530</v>
      </c>
      <c r="CF319" s="59">
        <f t="shared" si="67"/>
        <v>863028</v>
      </c>
      <c r="CG319" s="60">
        <f t="shared" si="68"/>
        <v>1135585</v>
      </c>
      <c r="CJ319" s="121"/>
    </row>
    <row r="320" spans="1:88" x14ac:dyDescent="0.2">
      <c r="A320" s="146" t="s">
        <v>508</v>
      </c>
      <c r="B320" s="47" t="s">
        <v>780</v>
      </c>
      <c r="C320" s="4" t="s">
        <v>507</v>
      </c>
      <c r="D320" s="5" t="s">
        <v>653</v>
      </c>
      <c r="E320" s="4" t="s">
        <v>716</v>
      </c>
      <c r="F320" s="5"/>
      <c r="G320" s="8" t="s">
        <v>802</v>
      </c>
      <c r="H320" s="40"/>
      <c r="I320" s="31">
        <v>0</v>
      </c>
      <c r="J320" s="64">
        <v>0.49</v>
      </c>
      <c r="K320" s="123">
        <v>11118665</v>
      </c>
      <c r="L320" s="124">
        <v>11335262.37012987</v>
      </c>
      <c r="M320" s="125">
        <v>11551860.238017</v>
      </c>
      <c r="N320" s="147">
        <v>10284765.125</v>
      </c>
      <c r="O320" s="133">
        <v>10485117.69237013</v>
      </c>
      <c r="P320" s="148">
        <v>10685470.720165726</v>
      </c>
      <c r="Q320" s="149">
        <v>0.5</v>
      </c>
      <c r="R320" s="150">
        <v>0.5</v>
      </c>
      <c r="S320" s="151">
        <v>0.5</v>
      </c>
      <c r="T320" s="132">
        <v>-25247959.910742998</v>
      </c>
      <c r="U320" s="124">
        <v>-25739803.285627604</v>
      </c>
      <c r="V320" s="134">
        <v>-26231646.660512</v>
      </c>
      <c r="W320" s="152">
        <v>3672327</v>
      </c>
      <c r="X320" s="153" t="s">
        <v>817</v>
      </c>
      <c r="Y320" s="154" t="s">
        <v>821</v>
      </c>
      <c r="Z320" s="147">
        <v>34955930</v>
      </c>
      <c r="AA320" s="124">
        <v>37297044</v>
      </c>
      <c r="AB320" s="125">
        <v>38812503</v>
      </c>
      <c r="AC320" s="147">
        <v>404633.54259999999</v>
      </c>
      <c r="AD320" s="124">
        <v>432223.36499999999</v>
      </c>
      <c r="AE320" s="134">
        <v>456218.17499999999</v>
      </c>
      <c r="AF320" s="147"/>
      <c r="AG320" s="124">
        <v>0</v>
      </c>
      <c r="AH320" s="134">
        <v>0</v>
      </c>
      <c r="AI320" s="147">
        <v>0</v>
      </c>
      <c r="AJ320" s="124">
        <v>0</v>
      </c>
      <c r="AK320" s="148">
        <v>32264.05</v>
      </c>
      <c r="AL320" s="147"/>
      <c r="AM320" s="124">
        <v>0</v>
      </c>
      <c r="AN320" s="155">
        <v>4532.5</v>
      </c>
      <c r="AO320" s="147">
        <v>0</v>
      </c>
      <c r="AP320" s="124">
        <v>0</v>
      </c>
      <c r="AQ320" s="125">
        <v>0</v>
      </c>
      <c r="AR320" s="147">
        <v>0</v>
      </c>
      <c r="AS320" s="124">
        <v>0</v>
      </c>
      <c r="AT320" s="134">
        <v>0</v>
      </c>
      <c r="AU320" s="147"/>
      <c r="AV320" s="124">
        <v>0</v>
      </c>
      <c r="AW320" s="134">
        <v>0</v>
      </c>
      <c r="AX320" s="147"/>
      <c r="AY320" s="124">
        <v>1841.42</v>
      </c>
      <c r="AZ320" s="134">
        <v>52707.83</v>
      </c>
      <c r="BA320" s="147"/>
      <c r="BB320" s="124"/>
      <c r="BC320" s="148">
        <v>7003.57</v>
      </c>
      <c r="BD320" s="147"/>
      <c r="BE320" s="124">
        <v>433081.59999999998</v>
      </c>
      <c r="BF320" s="155">
        <v>607454.47</v>
      </c>
      <c r="BG320" s="147"/>
      <c r="BH320" s="124"/>
      <c r="BI320" s="125">
        <v>2183.44</v>
      </c>
      <c r="BJ320" s="147">
        <v>88760.510999999999</v>
      </c>
      <c r="BK320" s="124">
        <v>29018.29</v>
      </c>
      <c r="BL320" s="134">
        <v>0</v>
      </c>
      <c r="BM320" s="147"/>
      <c r="BN320" s="124">
        <v>67506.319999999992</v>
      </c>
      <c r="BO320" s="155">
        <v>0</v>
      </c>
      <c r="BP320" s="147"/>
      <c r="BQ320" s="124"/>
      <c r="BR320" s="125">
        <v>14378.56</v>
      </c>
      <c r="BS320" s="156">
        <f t="shared" si="69"/>
        <v>11640916.326857001</v>
      </c>
      <c r="BT320" s="157">
        <f t="shared" si="70"/>
        <v>12161023.663372405</v>
      </c>
      <c r="BU320" s="158">
        <f t="shared" si="71"/>
        <v>13397710.888487995</v>
      </c>
      <c r="BV320" s="159">
        <f t="shared" si="60"/>
        <v>1.0469706863959838</v>
      </c>
      <c r="BW320" s="160">
        <f t="shared" si="61"/>
        <v>1.0728488910339244</v>
      </c>
      <c r="BX320" s="161">
        <f t="shared" si="62"/>
        <v>1.1597881737173661</v>
      </c>
      <c r="BY320" s="29">
        <f t="shared" si="63"/>
        <v>0</v>
      </c>
      <c r="BZ320" s="59">
        <f t="shared" si="64"/>
        <v>0</v>
      </c>
      <c r="CA320" s="60">
        <f t="shared" si="65"/>
        <v>0</v>
      </c>
      <c r="CB320" s="29">
        <f t="shared" si="72"/>
        <v>0</v>
      </c>
      <c r="CC320" s="59">
        <f t="shared" si="73"/>
        <v>0</v>
      </c>
      <c r="CD320" s="60">
        <f t="shared" si="74"/>
        <v>0</v>
      </c>
      <c r="CE320" s="29">
        <f t="shared" si="66"/>
        <v>261126</v>
      </c>
      <c r="CF320" s="59">
        <f t="shared" si="67"/>
        <v>412881</v>
      </c>
      <c r="CG320" s="60">
        <f t="shared" si="68"/>
        <v>922925</v>
      </c>
      <c r="CJ320" s="121"/>
    </row>
    <row r="321" spans="1:88" x14ac:dyDescent="0.2">
      <c r="A321" s="146" t="s">
        <v>510</v>
      </c>
      <c r="B321" s="47" t="s">
        <v>779</v>
      </c>
      <c r="C321" s="4" t="s">
        <v>509</v>
      </c>
      <c r="D321" s="5" t="s">
        <v>653</v>
      </c>
      <c r="E321" s="4" t="s">
        <v>743</v>
      </c>
      <c r="F321" s="5"/>
      <c r="G321" s="8" t="s">
        <v>802</v>
      </c>
      <c r="H321" s="40"/>
      <c r="I321" s="31">
        <v>0</v>
      </c>
      <c r="J321" s="64">
        <v>0.49</v>
      </c>
      <c r="K321" s="123">
        <v>71162276</v>
      </c>
      <c r="L321" s="124">
        <v>72548554.103896111</v>
      </c>
      <c r="M321" s="125">
        <v>73934832.714919999</v>
      </c>
      <c r="N321" s="147">
        <v>65825105.300000004</v>
      </c>
      <c r="O321" s="133">
        <v>67107412.54610391</v>
      </c>
      <c r="P321" s="148">
        <v>68389720.261300996</v>
      </c>
      <c r="Q321" s="149">
        <v>0</v>
      </c>
      <c r="R321" s="150">
        <v>0</v>
      </c>
      <c r="S321" s="151">
        <v>0</v>
      </c>
      <c r="T321" s="132">
        <v>39738649.346559003</v>
      </c>
      <c r="U321" s="124">
        <v>40512778.879284181</v>
      </c>
      <c r="V321" s="134">
        <v>41286908.412009999</v>
      </c>
      <c r="W321" s="152">
        <v>2363805</v>
      </c>
      <c r="X321" s="153" t="s">
        <v>821</v>
      </c>
      <c r="Y321" s="154" t="s">
        <v>821</v>
      </c>
      <c r="Z321" s="147">
        <v>30838818</v>
      </c>
      <c r="AA321" s="124">
        <v>32039884</v>
      </c>
      <c r="AB321" s="125">
        <v>33387427</v>
      </c>
      <c r="AC321" s="147">
        <v>1424778.7280999999</v>
      </c>
      <c r="AD321" s="124">
        <v>1510307.4</v>
      </c>
      <c r="AE321" s="134">
        <v>1585830.365</v>
      </c>
      <c r="AF321" s="147"/>
      <c r="AG321" s="124">
        <v>18693.255000000001</v>
      </c>
      <c r="AH321" s="134">
        <v>52300.885000000002</v>
      </c>
      <c r="AI321" s="147">
        <v>0</v>
      </c>
      <c r="AJ321" s="124">
        <v>0</v>
      </c>
      <c r="AK321" s="148">
        <v>147</v>
      </c>
      <c r="AL321" s="147"/>
      <c r="AM321" s="124">
        <v>0</v>
      </c>
      <c r="AN321" s="155">
        <v>0</v>
      </c>
      <c r="AO321" s="147">
        <v>0</v>
      </c>
      <c r="AP321" s="124">
        <v>0</v>
      </c>
      <c r="AQ321" s="125">
        <v>0</v>
      </c>
      <c r="AR321" s="147">
        <v>0</v>
      </c>
      <c r="AS321" s="124">
        <v>0</v>
      </c>
      <c r="AT321" s="134">
        <v>0</v>
      </c>
      <c r="AU321" s="147"/>
      <c r="AV321" s="124">
        <v>0</v>
      </c>
      <c r="AW321" s="134">
        <v>0</v>
      </c>
      <c r="AX321" s="147"/>
      <c r="AY321" s="124">
        <v>17505.25</v>
      </c>
      <c r="AZ321" s="134">
        <v>31158.12</v>
      </c>
      <c r="BA321" s="147"/>
      <c r="BB321" s="124"/>
      <c r="BC321" s="148">
        <v>5915.28</v>
      </c>
      <c r="BD321" s="147"/>
      <c r="BE321" s="124">
        <v>490493.43</v>
      </c>
      <c r="BF321" s="155">
        <v>719758.05999999994</v>
      </c>
      <c r="BG321" s="147"/>
      <c r="BH321" s="124"/>
      <c r="BI321" s="125">
        <v>16247.91</v>
      </c>
      <c r="BJ321" s="147">
        <v>158575.26999999999</v>
      </c>
      <c r="BK321" s="124">
        <v>0</v>
      </c>
      <c r="BL321" s="134">
        <v>0</v>
      </c>
      <c r="BM321" s="147"/>
      <c r="BN321" s="124">
        <v>144362.82</v>
      </c>
      <c r="BO321" s="155">
        <v>0</v>
      </c>
      <c r="BP321" s="147"/>
      <c r="BQ321" s="124"/>
      <c r="BR321" s="125">
        <v>8665.65</v>
      </c>
      <c r="BS321" s="156">
        <f t="shared" si="69"/>
        <v>72160821.344659001</v>
      </c>
      <c r="BT321" s="157">
        <f t="shared" si="70"/>
        <v>74734025.034284174</v>
      </c>
      <c r="BU321" s="158">
        <f t="shared" si="71"/>
        <v>77094358.682009995</v>
      </c>
      <c r="BV321" s="159">
        <f t="shared" si="60"/>
        <v>1.0140319478351001</v>
      </c>
      <c r="BW321" s="160">
        <f t="shared" si="61"/>
        <v>1.0301242520596381</v>
      </c>
      <c r="BX321" s="161">
        <f t="shared" si="62"/>
        <v>1.0427339300174328</v>
      </c>
      <c r="BY321" s="29">
        <f t="shared" si="63"/>
        <v>0</v>
      </c>
      <c r="BZ321" s="59">
        <f t="shared" si="64"/>
        <v>0</v>
      </c>
      <c r="CA321" s="60">
        <f t="shared" si="65"/>
        <v>0</v>
      </c>
      <c r="CB321" s="29">
        <f t="shared" si="72"/>
        <v>0</v>
      </c>
      <c r="CC321" s="59">
        <f t="shared" si="73"/>
        <v>0</v>
      </c>
      <c r="CD321" s="60">
        <f t="shared" si="74"/>
        <v>0</v>
      </c>
      <c r="CE321" s="29">
        <f t="shared" si="66"/>
        <v>0</v>
      </c>
      <c r="CF321" s="59">
        <f t="shared" si="67"/>
        <v>0</v>
      </c>
      <c r="CG321" s="60">
        <f t="shared" si="68"/>
        <v>0</v>
      </c>
      <c r="CJ321" s="121"/>
    </row>
    <row r="322" spans="1:88" x14ac:dyDescent="0.2">
      <c r="A322" s="146" t="s">
        <v>512</v>
      </c>
      <c r="B322" s="47" t="s">
        <v>777</v>
      </c>
      <c r="C322" s="4" t="s">
        <v>511</v>
      </c>
      <c r="D322" s="5" t="s">
        <v>740</v>
      </c>
      <c r="E322" s="4" t="s">
        <v>653</v>
      </c>
      <c r="F322" s="5"/>
      <c r="G322" s="8" t="s">
        <v>802</v>
      </c>
      <c r="H322" s="38" t="s">
        <v>833</v>
      </c>
      <c r="I322" s="31">
        <v>0</v>
      </c>
      <c r="J322" s="64">
        <v>0.4</v>
      </c>
      <c r="K322" s="123">
        <v>1864775</v>
      </c>
      <c r="L322" s="124">
        <v>1901101.7857142857</v>
      </c>
      <c r="M322" s="125">
        <v>1937428.2284830001</v>
      </c>
      <c r="N322" s="147">
        <v>1724916.875</v>
      </c>
      <c r="O322" s="133">
        <v>1758519.1517857143</v>
      </c>
      <c r="P322" s="148">
        <v>1792121.1113467752</v>
      </c>
      <c r="Q322" s="149">
        <v>0.5</v>
      </c>
      <c r="R322" s="150">
        <v>0.5</v>
      </c>
      <c r="S322" s="151">
        <v>0.5</v>
      </c>
      <c r="T322" s="132">
        <v>-14989056.121539997</v>
      </c>
      <c r="U322" s="124">
        <v>-15281050.721310256</v>
      </c>
      <c r="V322" s="134">
        <v>-15573045.321080999</v>
      </c>
      <c r="W322" s="152">
        <v>3353000</v>
      </c>
      <c r="X322" s="153" t="s">
        <v>821</v>
      </c>
      <c r="Y322" s="154" t="s">
        <v>821</v>
      </c>
      <c r="Z322" s="147">
        <v>15496274</v>
      </c>
      <c r="AA322" s="124">
        <v>16832215</v>
      </c>
      <c r="AB322" s="125">
        <v>19714864</v>
      </c>
      <c r="AC322" s="147">
        <v>193225.546</v>
      </c>
      <c r="AD322" s="124">
        <v>204554.2</v>
      </c>
      <c r="AE322" s="134">
        <v>227920.2</v>
      </c>
      <c r="AF322" s="147"/>
      <c r="AG322" s="124">
        <v>0</v>
      </c>
      <c r="AH322" s="134">
        <v>0</v>
      </c>
      <c r="AI322" s="147">
        <v>0</v>
      </c>
      <c r="AJ322" s="124">
        <v>6921.6</v>
      </c>
      <c r="AK322" s="148">
        <v>28287.600000000002</v>
      </c>
      <c r="AL322" s="147"/>
      <c r="AM322" s="124">
        <v>0</v>
      </c>
      <c r="AN322" s="155">
        <v>644.40000000000009</v>
      </c>
      <c r="AO322" s="147">
        <v>0</v>
      </c>
      <c r="AP322" s="124">
        <v>0</v>
      </c>
      <c r="AQ322" s="125">
        <v>0</v>
      </c>
      <c r="AR322" s="147">
        <v>0</v>
      </c>
      <c r="AS322" s="124">
        <v>0</v>
      </c>
      <c r="AT322" s="134">
        <v>29310.400000000001</v>
      </c>
      <c r="AU322" s="147"/>
      <c r="AV322" s="124">
        <v>0</v>
      </c>
      <c r="AW322" s="134">
        <v>12302.400000000001</v>
      </c>
      <c r="AX322" s="147"/>
      <c r="AY322" s="124">
        <v>1271.6000000000001</v>
      </c>
      <c r="AZ322" s="134">
        <v>3370.4</v>
      </c>
      <c r="BA322" s="147"/>
      <c r="BB322" s="124"/>
      <c r="BC322" s="148">
        <v>0</v>
      </c>
      <c r="BD322" s="147"/>
      <c r="BE322" s="124">
        <v>94242.400000000009</v>
      </c>
      <c r="BF322" s="155">
        <v>153628.4</v>
      </c>
      <c r="BG322" s="147"/>
      <c r="BH322" s="124"/>
      <c r="BI322" s="125">
        <v>11352.400000000001</v>
      </c>
      <c r="BJ322" s="147">
        <v>0</v>
      </c>
      <c r="BK322" s="124">
        <v>0</v>
      </c>
      <c r="BL322" s="134">
        <v>0</v>
      </c>
      <c r="BM322" s="147"/>
      <c r="BN322" s="124">
        <v>0</v>
      </c>
      <c r="BO322" s="155">
        <v>0</v>
      </c>
      <c r="BP322" s="147"/>
      <c r="BQ322" s="124"/>
      <c r="BR322" s="125">
        <v>4650.4000000000005</v>
      </c>
      <c r="BS322" s="156">
        <f t="shared" si="69"/>
        <v>700443.42446000315</v>
      </c>
      <c r="BT322" s="157">
        <f t="shared" si="70"/>
        <v>1858154.0786897447</v>
      </c>
      <c r="BU322" s="158">
        <f t="shared" si="71"/>
        <v>4613285.2789189909</v>
      </c>
      <c r="BV322" s="159">
        <f t="shared" si="60"/>
        <v>0.37561819761633608</v>
      </c>
      <c r="BW322" s="160">
        <f t="shared" si="61"/>
        <v>0.97740904387799277</v>
      </c>
      <c r="BX322" s="161">
        <f t="shared" si="62"/>
        <v>2.3811386719244707</v>
      </c>
      <c r="BY322" s="29">
        <f t="shared" si="63"/>
        <v>1024473.4505399968</v>
      </c>
      <c r="BZ322" s="59">
        <f t="shared" si="64"/>
        <v>0</v>
      </c>
      <c r="CA322" s="60">
        <f t="shared" si="65"/>
        <v>0</v>
      </c>
      <c r="CB322" s="29">
        <f t="shared" si="72"/>
        <v>1024473</v>
      </c>
      <c r="CC322" s="59">
        <f t="shared" si="73"/>
        <v>0</v>
      </c>
      <c r="CD322" s="60">
        <f t="shared" si="74"/>
        <v>0</v>
      </c>
      <c r="CE322" s="29">
        <f t="shared" si="66"/>
        <v>0</v>
      </c>
      <c r="CF322" s="59">
        <f t="shared" si="67"/>
        <v>0</v>
      </c>
      <c r="CG322" s="60">
        <f t="shared" si="68"/>
        <v>1337929</v>
      </c>
      <c r="CJ322" s="121"/>
    </row>
    <row r="323" spans="1:88" x14ac:dyDescent="0.2">
      <c r="A323" s="146" t="s">
        <v>514</v>
      </c>
      <c r="B323" s="47" t="s">
        <v>780</v>
      </c>
      <c r="C323" s="4" t="s">
        <v>513</v>
      </c>
      <c r="D323" s="5" t="s">
        <v>653</v>
      </c>
      <c r="E323" s="4" t="s">
        <v>716</v>
      </c>
      <c r="F323" s="5"/>
      <c r="G323" s="8" t="s">
        <v>802</v>
      </c>
      <c r="H323" s="40"/>
      <c r="I323" s="31">
        <v>0</v>
      </c>
      <c r="J323" s="64">
        <v>0.49</v>
      </c>
      <c r="K323" s="123">
        <v>12336198</v>
      </c>
      <c r="L323" s="124">
        <v>12576513.545454545</v>
      </c>
      <c r="M323" s="125">
        <v>12816829.341922</v>
      </c>
      <c r="N323" s="147">
        <v>11410983.15</v>
      </c>
      <c r="O323" s="133">
        <v>11633275.029545454</v>
      </c>
      <c r="P323" s="148">
        <v>11855567.141277852</v>
      </c>
      <c r="Q323" s="149">
        <v>0.5</v>
      </c>
      <c r="R323" s="150">
        <v>0.5</v>
      </c>
      <c r="S323" s="151">
        <v>0.5</v>
      </c>
      <c r="T323" s="132">
        <v>-13159695.642843999</v>
      </c>
      <c r="U323" s="124">
        <v>-13416053.350172129</v>
      </c>
      <c r="V323" s="134">
        <v>-13672411.057499999</v>
      </c>
      <c r="W323" s="152">
        <v>0</v>
      </c>
      <c r="X323" s="153" t="s">
        <v>821</v>
      </c>
      <c r="Y323" s="154" t="s">
        <v>821</v>
      </c>
      <c r="Z323" s="147">
        <v>24972048</v>
      </c>
      <c r="AA323" s="124">
        <v>27511334</v>
      </c>
      <c r="AB323" s="125">
        <v>28026395</v>
      </c>
      <c r="AC323" s="147">
        <v>389625.21499999997</v>
      </c>
      <c r="AD323" s="124">
        <v>446106.29</v>
      </c>
      <c r="AE323" s="134">
        <v>467927.45999999996</v>
      </c>
      <c r="AF323" s="147"/>
      <c r="AG323" s="124">
        <v>37277.974999999999</v>
      </c>
      <c r="AH323" s="134">
        <v>20977.39</v>
      </c>
      <c r="AI323" s="147">
        <v>3578.96</v>
      </c>
      <c r="AJ323" s="124">
        <v>2624.44</v>
      </c>
      <c r="AK323" s="148">
        <v>5957.42</v>
      </c>
      <c r="AL323" s="147"/>
      <c r="AM323" s="124">
        <v>8674.4699999999993</v>
      </c>
      <c r="AN323" s="155">
        <v>4130.21</v>
      </c>
      <c r="AO323" s="147">
        <v>0</v>
      </c>
      <c r="AP323" s="124">
        <v>0</v>
      </c>
      <c r="AQ323" s="125">
        <v>0</v>
      </c>
      <c r="AR323" s="147">
        <v>0</v>
      </c>
      <c r="AS323" s="124">
        <v>0</v>
      </c>
      <c r="AT323" s="134">
        <v>0</v>
      </c>
      <c r="AU323" s="147"/>
      <c r="AV323" s="124">
        <v>0</v>
      </c>
      <c r="AW323" s="134">
        <v>0</v>
      </c>
      <c r="AX323" s="147"/>
      <c r="AY323" s="124">
        <v>6000.05</v>
      </c>
      <c r="AZ323" s="134">
        <v>20999.93</v>
      </c>
      <c r="BA323" s="147"/>
      <c r="BB323" s="124"/>
      <c r="BC323" s="148">
        <v>-31.849999999999998</v>
      </c>
      <c r="BD323" s="147"/>
      <c r="BE323" s="124">
        <v>137350.91999999998</v>
      </c>
      <c r="BF323" s="155">
        <v>215589.71</v>
      </c>
      <c r="BG323" s="147"/>
      <c r="BH323" s="124"/>
      <c r="BI323" s="125">
        <v>13247.64</v>
      </c>
      <c r="BJ323" s="147">
        <v>33212.69</v>
      </c>
      <c r="BK323" s="124">
        <v>7728.7699999999995</v>
      </c>
      <c r="BL323" s="134">
        <v>0</v>
      </c>
      <c r="BM323" s="147"/>
      <c r="BN323" s="124">
        <v>57834.7</v>
      </c>
      <c r="BO323" s="155">
        <v>0</v>
      </c>
      <c r="BP323" s="147"/>
      <c r="BQ323" s="124"/>
      <c r="BR323" s="125">
        <v>2346.12</v>
      </c>
      <c r="BS323" s="156">
        <f t="shared" si="69"/>
        <v>12238769.222156003</v>
      </c>
      <c r="BT323" s="157">
        <f t="shared" si="70"/>
        <v>14798878.264827874</v>
      </c>
      <c r="BU323" s="158">
        <f t="shared" si="71"/>
        <v>15105127.972500006</v>
      </c>
      <c r="BV323" s="159">
        <f t="shared" si="60"/>
        <v>0.99210220378726111</v>
      </c>
      <c r="BW323" s="160">
        <f t="shared" si="61"/>
        <v>1.1767075359431824</v>
      </c>
      <c r="BX323" s="161">
        <f t="shared" si="62"/>
        <v>1.1785385893446603</v>
      </c>
      <c r="BY323" s="29">
        <f t="shared" si="63"/>
        <v>0</v>
      </c>
      <c r="BZ323" s="59">
        <f t="shared" si="64"/>
        <v>0</v>
      </c>
      <c r="CA323" s="60">
        <f t="shared" si="65"/>
        <v>0</v>
      </c>
      <c r="CB323" s="29">
        <f t="shared" si="72"/>
        <v>0</v>
      </c>
      <c r="CC323" s="59">
        <f t="shared" si="73"/>
        <v>0</v>
      </c>
      <c r="CD323" s="60">
        <f t="shared" si="74"/>
        <v>0</v>
      </c>
      <c r="CE323" s="29">
        <f t="shared" si="66"/>
        <v>0</v>
      </c>
      <c r="CF323" s="59">
        <f t="shared" si="67"/>
        <v>1111182</v>
      </c>
      <c r="CG323" s="60">
        <f t="shared" si="68"/>
        <v>1144149</v>
      </c>
      <c r="CJ323" s="121"/>
    </row>
    <row r="324" spans="1:88" x14ac:dyDescent="0.2">
      <c r="A324" s="146" t="s">
        <v>516</v>
      </c>
      <c r="B324" s="47" t="s">
        <v>779</v>
      </c>
      <c r="C324" s="4" t="s">
        <v>515</v>
      </c>
      <c r="D324" s="5" t="s">
        <v>653</v>
      </c>
      <c r="E324" s="4" t="s">
        <v>709</v>
      </c>
      <c r="F324" s="5"/>
      <c r="G324" s="8" t="s">
        <v>802</v>
      </c>
      <c r="H324" s="40"/>
      <c r="I324" s="31">
        <v>0</v>
      </c>
      <c r="J324" s="64">
        <v>0.49</v>
      </c>
      <c r="K324" s="123">
        <v>69602263</v>
      </c>
      <c r="L324" s="124">
        <v>70958151.240259722</v>
      </c>
      <c r="M324" s="125">
        <v>72314039.700509995</v>
      </c>
      <c r="N324" s="147">
        <v>64382093.275000006</v>
      </c>
      <c r="O324" s="133">
        <v>65636289.897240244</v>
      </c>
      <c r="P324" s="148">
        <v>66890486.722971752</v>
      </c>
      <c r="Q324" s="149">
        <v>0</v>
      </c>
      <c r="R324" s="150">
        <v>0</v>
      </c>
      <c r="S324" s="151">
        <v>0</v>
      </c>
      <c r="T324" s="132">
        <v>34552767.981134996</v>
      </c>
      <c r="U324" s="124">
        <v>35225873.850897364</v>
      </c>
      <c r="V324" s="134">
        <v>35898979.720660001</v>
      </c>
      <c r="W324" s="152">
        <v>663484</v>
      </c>
      <c r="X324" s="153" t="s">
        <v>821</v>
      </c>
      <c r="Y324" s="154" t="s">
        <v>817</v>
      </c>
      <c r="Z324" s="147">
        <v>35088592</v>
      </c>
      <c r="AA324" s="124">
        <v>32366439</v>
      </c>
      <c r="AB324" s="125">
        <v>33572106</v>
      </c>
      <c r="AC324" s="147">
        <v>1182246.52</v>
      </c>
      <c r="AD324" s="124">
        <v>1298281.2150000001</v>
      </c>
      <c r="AE324" s="134">
        <v>1368989.6850000001</v>
      </c>
      <c r="AF324" s="147"/>
      <c r="AG324" s="124">
        <v>47838.21</v>
      </c>
      <c r="AH324" s="134">
        <v>58970.764999999999</v>
      </c>
      <c r="AI324" s="147">
        <v>0</v>
      </c>
      <c r="AJ324" s="124">
        <v>0</v>
      </c>
      <c r="AK324" s="148">
        <v>0</v>
      </c>
      <c r="AL324" s="147"/>
      <c r="AM324" s="124">
        <v>0</v>
      </c>
      <c r="AN324" s="155">
        <v>0</v>
      </c>
      <c r="AO324" s="147">
        <v>0</v>
      </c>
      <c r="AP324" s="124">
        <v>0</v>
      </c>
      <c r="AQ324" s="125">
        <v>0</v>
      </c>
      <c r="AR324" s="147">
        <v>0</v>
      </c>
      <c r="AS324" s="124">
        <v>0</v>
      </c>
      <c r="AT324" s="134">
        <v>2737.63</v>
      </c>
      <c r="AU324" s="147"/>
      <c r="AV324" s="124">
        <v>0</v>
      </c>
      <c r="AW324" s="134">
        <v>0</v>
      </c>
      <c r="AX324" s="147"/>
      <c r="AY324" s="124">
        <v>16133.74</v>
      </c>
      <c r="AZ324" s="134">
        <v>25328.59</v>
      </c>
      <c r="BA324" s="147"/>
      <c r="BB324" s="124"/>
      <c r="BC324" s="148">
        <v>23.52</v>
      </c>
      <c r="BD324" s="147"/>
      <c r="BE324" s="124">
        <v>242575.97</v>
      </c>
      <c r="BF324" s="155">
        <v>451124.38</v>
      </c>
      <c r="BG324" s="147"/>
      <c r="BH324" s="124"/>
      <c r="BI324" s="125">
        <v>53099.34</v>
      </c>
      <c r="BJ324" s="147">
        <v>0</v>
      </c>
      <c r="BK324" s="124">
        <v>0</v>
      </c>
      <c r="BL324" s="134">
        <v>0</v>
      </c>
      <c r="BM324" s="147"/>
      <c r="BN324" s="124">
        <v>0</v>
      </c>
      <c r="BO324" s="155">
        <v>0</v>
      </c>
      <c r="BP324" s="147"/>
      <c r="BQ324" s="124"/>
      <c r="BR324" s="125">
        <v>5053.37</v>
      </c>
      <c r="BS324" s="156">
        <f t="shared" si="69"/>
        <v>71083692.229135007</v>
      </c>
      <c r="BT324" s="157">
        <f t="shared" si="70"/>
        <v>69132120.553897381</v>
      </c>
      <c r="BU324" s="158">
        <f t="shared" si="71"/>
        <v>71371391.568660021</v>
      </c>
      <c r="BV324" s="159">
        <f t="shared" si="60"/>
        <v>1.0212842106748024</v>
      </c>
      <c r="BW324" s="160">
        <f t="shared" si="61"/>
        <v>0.97426608987909624</v>
      </c>
      <c r="BX324" s="161">
        <f t="shared" si="62"/>
        <v>0.98696452119458444</v>
      </c>
      <c r="BY324" s="29">
        <f t="shared" si="63"/>
        <v>0</v>
      </c>
      <c r="BZ324" s="59">
        <f t="shared" si="64"/>
        <v>0</v>
      </c>
      <c r="CA324" s="60">
        <f t="shared" si="65"/>
        <v>0</v>
      </c>
      <c r="CB324" s="29">
        <f t="shared" si="72"/>
        <v>0</v>
      </c>
      <c r="CC324" s="59">
        <f t="shared" si="73"/>
        <v>0</v>
      </c>
      <c r="CD324" s="60">
        <f t="shared" si="74"/>
        <v>0</v>
      </c>
      <c r="CE324" s="29">
        <f t="shared" si="66"/>
        <v>0</v>
      </c>
      <c r="CF324" s="59">
        <f t="shared" si="67"/>
        <v>0</v>
      </c>
      <c r="CG324" s="60">
        <f t="shared" si="68"/>
        <v>0</v>
      </c>
      <c r="CJ324" s="121"/>
    </row>
    <row r="325" spans="1:88" x14ac:dyDescent="0.2">
      <c r="A325" s="146" t="s">
        <v>518</v>
      </c>
      <c r="B325" s="47" t="s">
        <v>777</v>
      </c>
      <c r="C325" s="4" t="s">
        <v>517</v>
      </c>
      <c r="D325" s="5" t="s">
        <v>720</v>
      </c>
      <c r="E325" s="4" t="s">
        <v>721</v>
      </c>
      <c r="F325" s="39" t="s">
        <v>794</v>
      </c>
      <c r="G325" s="36" t="s">
        <v>794</v>
      </c>
      <c r="H325" s="38" t="s">
        <v>794</v>
      </c>
      <c r="I325" s="31">
        <v>0</v>
      </c>
      <c r="J325" s="64">
        <v>0.4</v>
      </c>
      <c r="K325" s="123">
        <v>2284574</v>
      </c>
      <c r="L325" s="124">
        <v>2329078.6883116886</v>
      </c>
      <c r="M325" s="125">
        <v>2373582.9920259998</v>
      </c>
      <c r="N325" s="147">
        <v>2113230.9500000002</v>
      </c>
      <c r="O325" s="133">
        <v>2154397.786688312</v>
      </c>
      <c r="P325" s="148">
        <v>2195564.2676240499</v>
      </c>
      <c r="Q325" s="149">
        <v>0.5</v>
      </c>
      <c r="R325" s="150">
        <v>0.5</v>
      </c>
      <c r="S325" s="151">
        <v>0.5</v>
      </c>
      <c r="T325" s="132">
        <v>-13162942.078567</v>
      </c>
      <c r="U325" s="124">
        <v>-13419363.028149473</v>
      </c>
      <c r="V325" s="134">
        <v>-13675783.977732001</v>
      </c>
      <c r="W325" s="152">
        <v>1584497</v>
      </c>
      <c r="X325" s="153" t="s">
        <v>817</v>
      </c>
      <c r="Y325" s="154" t="s">
        <v>821</v>
      </c>
      <c r="Z325" s="147">
        <v>14959178</v>
      </c>
      <c r="AA325" s="124">
        <v>14214582</v>
      </c>
      <c r="AB325" s="125">
        <v>15957459</v>
      </c>
      <c r="AC325" s="147">
        <v>333653.2</v>
      </c>
      <c r="AD325" s="124">
        <v>359941.4</v>
      </c>
      <c r="AE325" s="134">
        <v>377028</v>
      </c>
      <c r="AF325" s="147"/>
      <c r="AG325" s="124">
        <v>8094.4000000000005</v>
      </c>
      <c r="AH325" s="134">
        <v>9628.2000000000007</v>
      </c>
      <c r="AI325" s="147">
        <v>0</v>
      </c>
      <c r="AJ325" s="124">
        <v>0</v>
      </c>
      <c r="AK325" s="148">
        <v>0</v>
      </c>
      <c r="AL325" s="147"/>
      <c r="AM325" s="124">
        <v>0</v>
      </c>
      <c r="AN325" s="155">
        <v>0</v>
      </c>
      <c r="AO325" s="147">
        <v>0</v>
      </c>
      <c r="AP325" s="124">
        <v>0</v>
      </c>
      <c r="AQ325" s="125">
        <v>0</v>
      </c>
      <c r="AR325" s="147">
        <v>0</v>
      </c>
      <c r="AS325" s="124">
        <v>0</v>
      </c>
      <c r="AT325" s="134">
        <v>8990.8000000000011</v>
      </c>
      <c r="AU325" s="147"/>
      <c r="AV325" s="124">
        <v>0</v>
      </c>
      <c r="AW325" s="134">
        <v>0</v>
      </c>
      <c r="AX325" s="147"/>
      <c r="AY325" s="124">
        <v>3048</v>
      </c>
      <c r="AZ325" s="134">
        <v>19627.2</v>
      </c>
      <c r="BA325" s="147"/>
      <c r="BB325" s="124"/>
      <c r="BC325" s="148">
        <v>2374.4</v>
      </c>
      <c r="BD325" s="147"/>
      <c r="BE325" s="124">
        <v>195209.60000000001</v>
      </c>
      <c r="BF325" s="155">
        <v>265394.40000000002</v>
      </c>
      <c r="BG325" s="147"/>
      <c r="BH325" s="124"/>
      <c r="BI325" s="125">
        <v>3897.6000000000004</v>
      </c>
      <c r="BJ325" s="147">
        <v>11751.2</v>
      </c>
      <c r="BK325" s="124">
        <v>14395.2</v>
      </c>
      <c r="BL325" s="134">
        <v>0</v>
      </c>
      <c r="BM325" s="147"/>
      <c r="BN325" s="124">
        <v>8856.4</v>
      </c>
      <c r="BO325" s="155">
        <v>-69.600000000000009</v>
      </c>
      <c r="BP325" s="147"/>
      <c r="BQ325" s="124"/>
      <c r="BR325" s="125">
        <v>2601.2000000000003</v>
      </c>
      <c r="BS325" s="156">
        <f t="shared" si="69"/>
        <v>2648679.3614329975</v>
      </c>
      <c r="BT325" s="157">
        <f t="shared" si="70"/>
        <v>1258004.2118505277</v>
      </c>
      <c r="BU325" s="158">
        <f t="shared" si="71"/>
        <v>2844387.4622679986</v>
      </c>
      <c r="BV325" s="159">
        <f t="shared" si="60"/>
        <v>1.1593756041314476</v>
      </c>
      <c r="BW325" s="160">
        <f t="shared" si="61"/>
        <v>0.54012954485553877</v>
      </c>
      <c r="BX325" s="161">
        <f t="shared" si="62"/>
        <v>1.1983518047709543</v>
      </c>
      <c r="BY325" s="29">
        <f t="shared" si="63"/>
        <v>0</v>
      </c>
      <c r="BZ325" s="59">
        <f t="shared" si="64"/>
        <v>896393.57483778428</v>
      </c>
      <c r="CA325" s="60">
        <f t="shared" si="65"/>
        <v>0</v>
      </c>
      <c r="CB325" s="29">
        <f t="shared" si="72"/>
        <v>0</v>
      </c>
      <c r="CC325" s="59">
        <f t="shared" si="73"/>
        <v>896394</v>
      </c>
      <c r="CD325" s="60">
        <f t="shared" si="74"/>
        <v>0</v>
      </c>
      <c r="CE325" s="29">
        <f t="shared" si="66"/>
        <v>182053</v>
      </c>
      <c r="CF325" s="59">
        <f t="shared" si="67"/>
        <v>0</v>
      </c>
      <c r="CG325" s="60">
        <f t="shared" si="68"/>
        <v>235402</v>
      </c>
      <c r="CJ325" s="121"/>
    </row>
    <row r="326" spans="1:88" x14ac:dyDescent="0.2">
      <c r="A326" s="146" t="s">
        <v>520</v>
      </c>
      <c r="B326" s="47" t="s">
        <v>777</v>
      </c>
      <c r="C326" s="4" t="s">
        <v>519</v>
      </c>
      <c r="D326" s="5" t="s">
        <v>690</v>
      </c>
      <c r="E326" s="4" t="s">
        <v>653</v>
      </c>
      <c r="F326" s="5"/>
      <c r="G326" s="8" t="s">
        <v>802</v>
      </c>
      <c r="H326" s="38" t="s">
        <v>825</v>
      </c>
      <c r="I326" s="31">
        <v>0</v>
      </c>
      <c r="J326" s="64">
        <v>0.4</v>
      </c>
      <c r="K326" s="123">
        <v>2352171</v>
      </c>
      <c r="L326" s="124">
        <v>2397992.512987013</v>
      </c>
      <c r="M326" s="125">
        <v>2443814.1562290001</v>
      </c>
      <c r="N326" s="147">
        <v>2175758.1750000003</v>
      </c>
      <c r="O326" s="133">
        <v>2218143.0745129869</v>
      </c>
      <c r="P326" s="148">
        <v>2260528.0945118251</v>
      </c>
      <c r="Q326" s="149">
        <v>0.5</v>
      </c>
      <c r="R326" s="150">
        <v>0.5</v>
      </c>
      <c r="S326" s="151">
        <v>0.5</v>
      </c>
      <c r="T326" s="132">
        <v>-9621157.1552159991</v>
      </c>
      <c r="U326" s="124">
        <v>-9808582.2946033217</v>
      </c>
      <c r="V326" s="134">
        <v>-9996007.4339910001</v>
      </c>
      <c r="W326" s="152">
        <v>1092760</v>
      </c>
      <c r="X326" s="153" t="s">
        <v>821</v>
      </c>
      <c r="Y326" s="154" t="s">
        <v>821</v>
      </c>
      <c r="Z326" s="147">
        <v>11779826</v>
      </c>
      <c r="AA326" s="124">
        <v>11713412</v>
      </c>
      <c r="AB326" s="125">
        <v>12450642</v>
      </c>
      <c r="AC326" s="147">
        <v>389019.4</v>
      </c>
      <c r="AD326" s="124">
        <v>408670.60000000003</v>
      </c>
      <c r="AE326" s="134">
        <v>440098.60000000003</v>
      </c>
      <c r="AF326" s="147"/>
      <c r="AG326" s="124">
        <v>0</v>
      </c>
      <c r="AH326" s="134">
        <v>0</v>
      </c>
      <c r="AI326" s="147">
        <v>0</v>
      </c>
      <c r="AJ326" s="124">
        <v>0</v>
      </c>
      <c r="AK326" s="148">
        <v>0</v>
      </c>
      <c r="AL326" s="147"/>
      <c r="AM326" s="124">
        <v>0</v>
      </c>
      <c r="AN326" s="155">
        <v>0</v>
      </c>
      <c r="AO326" s="147">
        <v>0</v>
      </c>
      <c r="AP326" s="124">
        <v>0</v>
      </c>
      <c r="AQ326" s="125">
        <v>0</v>
      </c>
      <c r="AR326" s="147">
        <v>0</v>
      </c>
      <c r="AS326" s="124">
        <v>2211.6</v>
      </c>
      <c r="AT326" s="134">
        <v>0</v>
      </c>
      <c r="AU326" s="147"/>
      <c r="AV326" s="124">
        <v>0</v>
      </c>
      <c r="AW326" s="134">
        <v>0</v>
      </c>
      <c r="AX326" s="147"/>
      <c r="AY326" s="124">
        <v>0</v>
      </c>
      <c r="AZ326" s="134">
        <v>0</v>
      </c>
      <c r="BA326" s="147"/>
      <c r="BB326" s="124"/>
      <c r="BC326" s="148">
        <v>0</v>
      </c>
      <c r="BD326" s="147"/>
      <c r="BE326" s="124">
        <v>214075.2</v>
      </c>
      <c r="BF326" s="155">
        <v>306993.60000000003</v>
      </c>
      <c r="BG326" s="147"/>
      <c r="BH326" s="124"/>
      <c r="BI326" s="125">
        <v>0</v>
      </c>
      <c r="BJ326" s="147">
        <v>0</v>
      </c>
      <c r="BK326" s="124">
        <v>0</v>
      </c>
      <c r="BL326" s="134">
        <v>0</v>
      </c>
      <c r="BM326" s="147"/>
      <c r="BN326" s="124">
        <v>0</v>
      </c>
      <c r="BO326" s="155">
        <v>0</v>
      </c>
      <c r="BP326" s="147"/>
      <c r="BQ326" s="124"/>
      <c r="BR326" s="125">
        <v>2841.2000000000003</v>
      </c>
      <c r="BS326" s="156">
        <f t="shared" si="69"/>
        <v>2547688.2447840013</v>
      </c>
      <c r="BT326" s="157">
        <f t="shared" si="70"/>
        <v>2529787.1053966768</v>
      </c>
      <c r="BU326" s="158">
        <f t="shared" si="71"/>
        <v>3204567.9660089985</v>
      </c>
      <c r="BV326" s="159">
        <f t="shared" ref="BV326:BV331" si="75">IF(ISERROR(BS326/K326),0,BS326/K326)</f>
        <v>1.0831220369539465</v>
      </c>
      <c r="BW326" s="160">
        <f t="shared" ref="BW326:BW331" si="76">IF(ISERROR(BT326/L326),0,BT326/L326)</f>
        <v>1.0549603852788916</v>
      </c>
      <c r="BX326" s="161">
        <f t="shared" ref="BX326:BX331" si="77">IF(ISERROR(BU326/M326),0,BU326/M326)</f>
        <v>1.311297734257298</v>
      </c>
      <c r="BY326" s="29">
        <f t="shared" ref="BY326:BY331" si="78">IF(N326-BS326&gt;0,N326-BS326,0)</f>
        <v>0</v>
      </c>
      <c r="BZ326" s="59">
        <f t="shared" ref="BZ326:BZ331" si="79">IF(O326-BT326&gt;0,O326-BT326,0)</f>
        <v>0</v>
      </c>
      <c r="CA326" s="60">
        <f t="shared" ref="CA326:CA331" si="80">IF(P326-BU326&gt;0,P326-BU326,0)</f>
        <v>0</v>
      </c>
      <c r="CB326" s="29">
        <f t="shared" si="72"/>
        <v>0</v>
      </c>
      <c r="CC326" s="59">
        <f t="shared" si="73"/>
        <v>0</v>
      </c>
      <c r="CD326" s="60">
        <f t="shared" si="74"/>
        <v>0</v>
      </c>
      <c r="CE326" s="29">
        <f t="shared" ref="CE326:CE331" si="81">ROUND(IF($BV326&gt;1,($BS326-$K326)*$R326,0),0)</f>
        <v>97759</v>
      </c>
      <c r="CF326" s="59">
        <f t="shared" ref="CF326:CF331" si="82">ROUND(IF($BW326&gt;1,($BT326-$L326)*$R326,0),0)</f>
        <v>65897</v>
      </c>
      <c r="CG326" s="60">
        <f t="shared" ref="CG326:CG331" si="83">ROUND(IF($BX326&gt;1,($BU326-$M326)*$R326,0),0)</f>
        <v>380377</v>
      </c>
      <c r="CJ326" s="121"/>
    </row>
    <row r="327" spans="1:88" x14ac:dyDescent="0.2">
      <c r="A327" s="146" t="s">
        <v>522</v>
      </c>
      <c r="B327" s="47" t="s">
        <v>777</v>
      </c>
      <c r="C327" s="4" t="s">
        <v>521</v>
      </c>
      <c r="D327" s="5" t="s">
        <v>720</v>
      </c>
      <c r="E327" s="4" t="s">
        <v>721</v>
      </c>
      <c r="F327" s="39" t="s">
        <v>794</v>
      </c>
      <c r="G327" s="36" t="s">
        <v>794</v>
      </c>
      <c r="H327" s="38" t="s">
        <v>794</v>
      </c>
      <c r="I327" s="31">
        <v>0</v>
      </c>
      <c r="J327" s="64">
        <v>0.4</v>
      </c>
      <c r="K327" s="123">
        <v>2316967</v>
      </c>
      <c r="L327" s="124">
        <v>2362102.7207792206</v>
      </c>
      <c r="M327" s="125">
        <v>2407238.3672529999</v>
      </c>
      <c r="N327" s="147">
        <v>2143194.4750000001</v>
      </c>
      <c r="O327" s="133">
        <v>2184945.0167207792</v>
      </c>
      <c r="P327" s="148">
        <v>2226695.4897090252</v>
      </c>
      <c r="Q327" s="149">
        <v>0.5</v>
      </c>
      <c r="R327" s="150">
        <v>0.5</v>
      </c>
      <c r="S327" s="151">
        <v>0.5</v>
      </c>
      <c r="T327" s="132">
        <v>-12931195.941227</v>
      </c>
      <c r="U327" s="124">
        <v>-13183102.355666488</v>
      </c>
      <c r="V327" s="134">
        <v>-13435008.770106001</v>
      </c>
      <c r="W327" s="152">
        <v>1178893</v>
      </c>
      <c r="X327" s="153" t="s">
        <v>817</v>
      </c>
      <c r="Y327" s="154" t="s">
        <v>821</v>
      </c>
      <c r="Z327" s="147">
        <v>14726146</v>
      </c>
      <c r="AA327" s="124">
        <v>13876546</v>
      </c>
      <c r="AB327" s="125">
        <v>15444538</v>
      </c>
      <c r="AC327" s="147">
        <v>570584.80000000005</v>
      </c>
      <c r="AD327" s="124">
        <v>615218.80000000005</v>
      </c>
      <c r="AE327" s="134">
        <v>645331.60000000009</v>
      </c>
      <c r="AF327" s="147"/>
      <c r="AG327" s="124">
        <v>15535</v>
      </c>
      <c r="AH327" s="134">
        <v>21563.4</v>
      </c>
      <c r="AI327" s="147">
        <v>0</v>
      </c>
      <c r="AJ327" s="124">
        <v>0</v>
      </c>
      <c r="AK327" s="148">
        <v>0</v>
      </c>
      <c r="AL327" s="147"/>
      <c r="AM327" s="124">
        <v>0</v>
      </c>
      <c r="AN327" s="155">
        <v>0</v>
      </c>
      <c r="AO327" s="147">
        <v>0</v>
      </c>
      <c r="AP327" s="124">
        <v>0</v>
      </c>
      <c r="AQ327" s="125">
        <v>0</v>
      </c>
      <c r="AR327" s="147">
        <v>0</v>
      </c>
      <c r="AS327" s="124">
        <v>771.2</v>
      </c>
      <c r="AT327" s="134">
        <v>0</v>
      </c>
      <c r="AU327" s="147"/>
      <c r="AV327" s="124">
        <v>0</v>
      </c>
      <c r="AW327" s="134">
        <v>-771.2</v>
      </c>
      <c r="AX327" s="147"/>
      <c r="AY327" s="124">
        <v>2526.8000000000002</v>
      </c>
      <c r="AZ327" s="134">
        <v>8895.2000000000007</v>
      </c>
      <c r="BA327" s="147"/>
      <c r="BB327" s="124"/>
      <c r="BC327" s="148">
        <v>762.80000000000007</v>
      </c>
      <c r="BD327" s="147"/>
      <c r="BE327" s="124">
        <v>203150.80000000002</v>
      </c>
      <c r="BF327" s="155">
        <v>291048.8</v>
      </c>
      <c r="BG327" s="147"/>
      <c r="BH327" s="124"/>
      <c r="BI327" s="125">
        <v>5450</v>
      </c>
      <c r="BJ327" s="147">
        <v>1963.2</v>
      </c>
      <c r="BK327" s="124">
        <v>1318</v>
      </c>
      <c r="BL327" s="134">
        <v>0</v>
      </c>
      <c r="BM327" s="147"/>
      <c r="BN327" s="124">
        <v>691.2</v>
      </c>
      <c r="BO327" s="155">
        <v>-45.6</v>
      </c>
      <c r="BP327" s="147"/>
      <c r="BQ327" s="124"/>
      <c r="BR327" s="125">
        <v>4432.8</v>
      </c>
      <c r="BS327" s="156">
        <f t="shared" ref="BS327:BS331" si="84">IF(I327=0,IF($X327="Yes",Z327+AC327+AI327-AO327+AR327+BJ327+(0.8*$W327*$J327)+T327,IF($Y327="Yes",Z327+AC327+AI327-AO327+AR327+BJ327+(0.8*$W327*$J327)+T327,Z327+AC327+AI327-AO327+AR327+BJ327+T327)),Z327+AC327+AI327-AO327+AR327+BJ327+(0.8*$W327*$J327)+T327)</f>
        <v>2744743.8187729996</v>
      </c>
      <c r="BT327" s="157">
        <f t="shared" ref="BT327:BT331" si="85">IF(I327=0,IF($X327="Yes",AA327+AD327+AG327+AJ327+AM327-AP327+AS327+AV327+AY327+BE327+BK327+BN327+(-0.2*$W327*$J327)+U327,IF($Y327="Yes",AA327+AD327+AG327+AJ327+AM327-AP327+AS327+AV327+AY327+BE327+BK327+BN327+(-0.2*$W327*$J327)+U327,AA327+AD327+AG327+AJ327+AM327-AP327+AS327+AV327+AY327+BE327+BK327+BN327+U327)),AA327+AD327+AG327+AJ327+AM327-AP327+AS327+AV327+AY327+BE327+BK327+BN327+(-0.2*$W327*$J327)+U327)</f>
        <v>1438344.0043335129</v>
      </c>
      <c r="BU327" s="158">
        <f t="shared" ref="BU327:BU331" si="86">IF(I327=0,IF($X327="Yes",AB327+AE327+AH327+AK327+AN327-AQ327+AT327+AW327+AZ327+BC327+BF327+BI327+BL327+BO327+BR327+(-0.2*$W327*$J327)+V327,IF($Y327="Yes",AB327+AE327+AH327+AK327+AN327-AQ327+AT327+AW327+AZ327+BC327+BF327+BI327+BL327+BO327+BR327+(-0.2*$W327*$J327)+V327,AB327+AE327+AH327+AK327+AN327-AQ327+AT327+AW327+AZ327+BC327+BF327+BI327+BL327+BO327+BR327+V327)),AB327+AE327+AH327+AK327+AN327-AQ327+AT327+AW327+AZ327+BC327+BF327+BI327+BL327+BO327+BR327+(-0.2*$W327*$J327)+V327)</f>
        <v>2891885.5898940023</v>
      </c>
      <c r="BV327" s="159">
        <f t="shared" si="75"/>
        <v>1.1846279290007149</v>
      </c>
      <c r="BW327" s="160">
        <f t="shared" si="76"/>
        <v>0.60892525616287585</v>
      </c>
      <c r="BX327" s="161">
        <f t="shared" si="77"/>
        <v>1.2013291368374348</v>
      </c>
      <c r="BY327" s="29">
        <f t="shared" si="78"/>
        <v>0</v>
      </c>
      <c r="BZ327" s="59">
        <f t="shared" si="79"/>
        <v>746601.01238726638</v>
      </c>
      <c r="CA327" s="60">
        <f t="shared" si="80"/>
        <v>0</v>
      </c>
      <c r="CB327" s="29">
        <f t="shared" ref="CB327:CB331" si="87">ROUND(BY327,0)</f>
        <v>0</v>
      </c>
      <c r="CC327" s="59">
        <f t="shared" ref="CC327:CC331" si="88">ROUND(BZ327,0)</f>
        <v>746601</v>
      </c>
      <c r="CD327" s="60">
        <f t="shared" ref="CD327:CD331" si="89">ROUND(CA327,0)</f>
        <v>0</v>
      </c>
      <c r="CE327" s="29">
        <f t="shared" si="81"/>
        <v>213888</v>
      </c>
      <c r="CF327" s="59">
        <f t="shared" si="82"/>
        <v>0</v>
      </c>
      <c r="CG327" s="60">
        <f t="shared" si="83"/>
        <v>242324</v>
      </c>
      <c r="CJ327" s="121"/>
    </row>
    <row r="328" spans="1:88" x14ac:dyDescent="0.2">
      <c r="A328" s="146" t="s">
        <v>524</v>
      </c>
      <c r="B328" s="47" t="s">
        <v>777</v>
      </c>
      <c r="C328" s="4" t="s">
        <v>523</v>
      </c>
      <c r="D328" s="5" t="s">
        <v>698</v>
      </c>
      <c r="E328" s="4" t="s">
        <v>699</v>
      </c>
      <c r="F328" s="5"/>
      <c r="G328" s="8" t="s">
        <v>802</v>
      </c>
      <c r="H328" s="40"/>
      <c r="I328" s="31">
        <v>0</v>
      </c>
      <c r="J328" s="64">
        <v>0.4</v>
      </c>
      <c r="K328" s="123">
        <v>2923205</v>
      </c>
      <c r="L328" s="124">
        <v>2980150.5519480519</v>
      </c>
      <c r="M328" s="125">
        <v>3037096.3172229999</v>
      </c>
      <c r="N328" s="147">
        <v>2703964.625</v>
      </c>
      <c r="O328" s="133">
        <v>2756639.2605519481</v>
      </c>
      <c r="P328" s="148">
        <v>2809314.0934312749</v>
      </c>
      <c r="Q328" s="149">
        <v>0.5</v>
      </c>
      <c r="R328" s="150">
        <v>0.5</v>
      </c>
      <c r="S328" s="151">
        <v>0.5</v>
      </c>
      <c r="T328" s="132">
        <v>-23875387.160115</v>
      </c>
      <c r="U328" s="124">
        <v>-24340492.104792565</v>
      </c>
      <c r="V328" s="134">
        <v>-24805597.04947</v>
      </c>
      <c r="W328" s="152">
        <v>0</v>
      </c>
      <c r="X328" s="153" t="s">
        <v>821</v>
      </c>
      <c r="Y328" s="154" t="s">
        <v>821</v>
      </c>
      <c r="Z328" s="147">
        <v>25081936</v>
      </c>
      <c r="AA328" s="124">
        <v>27288749</v>
      </c>
      <c r="AB328" s="125">
        <v>27741448</v>
      </c>
      <c r="AC328" s="147">
        <v>423189.95</v>
      </c>
      <c r="AD328" s="124">
        <v>460702.4</v>
      </c>
      <c r="AE328" s="134">
        <v>494311.80000000005</v>
      </c>
      <c r="AF328" s="147"/>
      <c r="AG328" s="124">
        <v>0</v>
      </c>
      <c r="AH328" s="134">
        <v>49086.200000000004</v>
      </c>
      <c r="AI328" s="147">
        <v>0</v>
      </c>
      <c r="AJ328" s="124">
        <v>0</v>
      </c>
      <c r="AK328" s="148">
        <v>0</v>
      </c>
      <c r="AL328" s="147"/>
      <c r="AM328" s="124">
        <v>0</v>
      </c>
      <c r="AN328" s="155">
        <v>0</v>
      </c>
      <c r="AO328" s="147">
        <v>0</v>
      </c>
      <c r="AP328" s="124">
        <v>0</v>
      </c>
      <c r="AQ328" s="125">
        <v>0</v>
      </c>
      <c r="AR328" s="147">
        <v>0</v>
      </c>
      <c r="AS328" s="124">
        <v>0</v>
      </c>
      <c r="AT328" s="134">
        <v>0</v>
      </c>
      <c r="AU328" s="147"/>
      <c r="AV328" s="124">
        <v>0</v>
      </c>
      <c r="AW328" s="134">
        <v>0</v>
      </c>
      <c r="AX328" s="147"/>
      <c r="AY328" s="124">
        <v>723.2</v>
      </c>
      <c r="AZ328" s="134">
        <v>3608.4</v>
      </c>
      <c r="BA328" s="147"/>
      <c r="BB328" s="124"/>
      <c r="BC328" s="148">
        <v>0</v>
      </c>
      <c r="BD328" s="147"/>
      <c r="BE328" s="124">
        <v>66860</v>
      </c>
      <c r="BF328" s="155">
        <v>226792.40000000002</v>
      </c>
      <c r="BG328" s="147"/>
      <c r="BH328" s="124"/>
      <c r="BI328" s="125">
        <v>81190.400000000009</v>
      </c>
      <c r="BJ328" s="147">
        <v>0</v>
      </c>
      <c r="BK328" s="124">
        <v>0</v>
      </c>
      <c r="BL328" s="134">
        <v>0</v>
      </c>
      <c r="BM328" s="147"/>
      <c r="BN328" s="124">
        <v>10305.6</v>
      </c>
      <c r="BO328" s="155">
        <v>-1981.2</v>
      </c>
      <c r="BP328" s="147"/>
      <c r="BQ328" s="124"/>
      <c r="BR328" s="125">
        <v>9238</v>
      </c>
      <c r="BS328" s="156">
        <f>IF(I328=0,IF($X328="Yes",Z328+AC328+AI328-AO328+AR328+BJ328+(0.8*$W328*$J328)+T328,IF($Y328="Yes",Z328+AC328+AI328-AO328+AR328+BJ328+(0.8*$W328*$J328)+T328,Z328+AC328+AI328-AO328+AR328+BJ328+T328)),Z328+AC328+AI328-AO328+AR328+BJ328+(0.8*$W328*$J328)+T328)</f>
        <v>1629738.7898849994</v>
      </c>
      <c r="BT328" s="157">
        <f t="shared" si="85"/>
        <v>3486848.0952074341</v>
      </c>
      <c r="BU328" s="158">
        <f t="shared" si="86"/>
        <v>3798096.9505299963</v>
      </c>
      <c r="BV328" s="159">
        <f t="shared" si="75"/>
        <v>0.55751778951014364</v>
      </c>
      <c r="BW328" s="160">
        <f t="shared" si="76"/>
        <v>1.1700241428837097</v>
      </c>
      <c r="BX328" s="161">
        <f t="shared" si="77"/>
        <v>1.2505684883918418</v>
      </c>
      <c r="BY328" s="29">
        <f t="shared" si="78"/>
        <v>1074225.8351150006</v>
      </c>
      <c r="BZ328" s="59">
        <f t="shared" si="79"/>
        <v>0</v>
      </c>
      <c r="CA328" s="60">
        <f t="shared" si="80"/>
        <v>0</v>
      </c>
      <c r="CB328" s="29">
        <f t="shared" si="87"/>
        <v>1074226</v>
      </c>
      <c r="CC328" s="59">
        <f t="shared" si="88"/>
        <v>0</v>
      </c>
      <c r="CD328" s="60">
        <f t="shared" si="89"/>
        <v>0</v>
      </c>
      <c r="CE328" s="29">
        <f t="shared" si="81"/>
        <v>0</v>
      </c>
      <c r="CF328" s="59">
        <f t="shared" si="82"/>
        <v>253349</v>
      </c>
      <c r="CG328" s="60">
        <f t="shared" si="83"/>
        <v>380500</v>
      </c>
      <c r="CJ328" s="121"/>
    </row>
    <row r="329" spans="1:88" x14ac:dyDescent="0.2">
      <c r="A329" s="146" t="s">
        <v>526</v>
      </c>
      <c r="B329" s="47" t="s">
        <v>777</v>
      </c>
      <c r="C329" s="4" t="s">
        <v>525</v>
      </c>
      <c r="D329" s="5" t="s">
        <v>723</v>
      </c>
      <c r="E329" s="4" t="s">
        <v>712</v>
      </c>
      <c r="F329" s="5"/>
      <c r="G329" s="8" t="s">
        <v>802</v>
      </c>
      <c r="H329" s="40"/>
      <c r="I329" s="31">
        <v>0</v>
      </c>
      <c r="J329" s="64">
        <v>0.4</v>
      </c>
      <c r="K329" s="123">
        <v>2978279</v>
      </c>
      <c r="L329" s="124">
        <v>3036297.4220779222</v>
      </c>
      <c r="M329" s="125">
        <v>3094315.490336</v>
      </c>
      <c r="N329" s="147">
        <v>2754908.0750000002</v>
      </c>
      <c r="O329" s="133">
        <v>2808575.1154220779</v>
      </c>
      <c r="P329" s="148">
        <v>2862241.8285608003</v>
      </c>
      <c r="Q329" s="149">
        <v>0.5</v>
      </c>
      <c r="R329" s="150">
        <v>0.5</v>
      </c>
      <c r="S329" s="151">
        <v>0.5</v>
      </c>
      <c r="T329" s="132">
        <v>-7018316.5395190008</v>
      </c>
      <c r="U329" s="124">
        <v>-7155036.9915875522</v>
      </c>
      <c r="V329" s="134">
        <v>-7291757.4436560003</v>
      </c>
      <c r="W329" s="152">
        <v>809073.17</v>
      </c>
      <c r="X329" s="153" t="s">
        <v>821</v>
      </c>
      <c r="Y329" s="154" t="s">
        <v>821</v>
      </c>
      <c r="Z329" s="147">
        <v>10125371</v>
      </c>
      <c r="AA329" s="124">
        <v>10361306</v>
      </c>
      <c r="AB329" s="125">
        <v>9087136</v>
      </c>
      <c r="AC329" s="147">
        <v>537480.68799999997</v>
      </c>
      <c r="AD329" s="124">
        <v>571572.6</v>
      </c>
      <c r="AE329" s="134">
        <v>596585.6</v>
      </c>
      <c r="AF329" s="147"/>
      <c r="AG329" s="124">
        <v>8681.4</v>
      </c>
      <c r="AH329" s="134">
        <v>7724.4000000000005</v>
      </c>
      <c r="AI329" s="147">
        <v>0</v>
      </c>
      <c r="AJ329" s="124">
        <v>0</v>
      </c>
      <c r="AK329" s="148">
        <v>0</v>
      </c>
      <c r="AL329" s="147"/>
      <c r="AM329" s="124">
        <v>0</v>
      </c>
      <c r="AN329" s="155">
        <v>0</v>
      </c>
      <c r="AO329" s="147">
        <v>0</v>
      </c>
      <c r="AP329" s="124">
        <v>0</v>
      </c>
      <c r="AQ329" s="125">
        <v>0</v>
      </c>
      <c r="AR329" s="147">
        <v>0</v>
      </c>
      <c r="AS329" s="124">
        <v>0</v>
      </c>
      <c r="AT329" s="134">
        <v>0</v>
      </c>
      <c r="AU329" s="147"/>
      <c r="AV329" s="124">
        <v>0</v>
      </c>
      <c r="AW329" s="134">
        <v>0</v>
      </c>
      <c r="AX329" s="147"/>
      <c r="AY329" s="124">
        <v>0</v>
      </c>
      <c r="AZ329" s="134">
        <v>327.60000000000002</v>
      </c>
      <c r="BA329" s="147"/>
      <c r="BB329" s="124"/>
      <c r="BC329" s="148">
        <v>0</v>
      </c>
      <c r="BD329" s="147"/>
      <c r="BE329" s="124">
        <v>171801.60000000001</v>
      </c>
      <c r="BF329" s="155">
        <v>259038.40000000002</v>
      </c>
      <c r="BG329" s="147"/>
      <c r="BH329" s="124"/>
      <c r="BI329" s="125">
        <v>11131.2</v>
      </c>
      <c r="BJ329" s="147">
        <v>0</v>
      </c>
      <c r="BK329" s="124">
        <v>0</v>
      </c>
      <c r="BL329" s="134">
        <v>15678.400000000001</v>
      </c>
      <c r="BM329" s="147"/>
      <c r="BN329" s="124">
        <v>205.20000000000002</v>
      </c>
      <c r="BO329" s="155">
        <v>0</v>
      </c>
      <c r="BP329" s="147"/>
      <c r="BQ329" s="124"/>
      <c r="BR329" s="125">
        <v>9160.8000000000011</v>
      </c>
      <c r="BS329" s="156">
        <f t="shared" si="84"/>
        <v>3644535.1484809984</v>
      </c>
      <c r="BT329" s="157">
        <f t="shared" si="85"/>
        <v>3958529.8084124466</v>
      </c>
      <c r="BU329" s="158">
        <f t="shared" si="86"/>
        <v>2695024.9563440001</v>
      </c>
      <c r="BV329" s="159">
        <f t="shared" si="75"/>
        <v>1.2237050821904187</v>
      </c>
      <c r="BW329" s="160">
        <f t="shared" si="76"/>
        <v>1.3037358526304663</v>
      </c>
      <c r="BX329" s="161">
        <f t="shared" si="77"/>
        <v>0.87095997960161375</v>
      </c>
      <c r="BY329" s="29">
        <f t="shared" si="78"/>
        <v>0</v>
      </c>
      <c r="BZ329" s="59">
        <f t="shared" si="79"/>
        <v>0</v>
      </c>
      <c r="CA329" s="60">
        <f t="shared" si="80"/>
        <v>167216.87221680023</v>
      </c>
      <c r="CB329" s="29">
        <f t="shared" si="87"/>
        <v>0</v>
      </c>
      <c r="CC329" s="59">
        <f t="shared" si="88"/>
        <v>0</v>
      </c>
      <c r="CD329" s="60">
        <f t="shared" si="89"/>
        <v>167217</v>
      </c>
      <c r="CE329" s="29">
        <f t="shared" si="81"/>
        <v>333128</v>
      </c>
      <c r="CF329" s="59">
        <f t="shared" si="82"/>
        <v>461116</v>
      </c>
      <c r="CG329" s="60">
        <f t="shared" si="83"/>
        <v>0</v>
      </c>
      <c r="CJ329" s="121"/>
    </row>
    <row r="330" spans="1:88" x14ac:dyDescent="0.2">
      <c r="A330" s="146" t="s">
        <v>528</v>
      </c>
      <c r="B330" s="47" t="s">
        <v>777</v>
      </c>
      <c r="C330" s="4" t="s">
        <v>527</v>
      </c>
      <c r="D330" s="5" t="s">
        <v>720</v>
      </c>
      <c r="E330" s="4" t="s">
        <v>721</v>
      </c>
      <c r="F330" s="39" t="s">
        <v>794</v>
      </c>
      <c r="G330" s="36" t="s">
        <v>794</v>
      </c>
      <c r="H330" s="38" t="s">
        <v>794</v>
      </c>
      <c r="I330" s="31">
        <v>0</v>
      </c>
      <c r="J330" s="64">
        <v>0.4</v>
      </c>
      <c r="K330" s="123">
        <v>2483784</v>
      </c>
      <c r="L330" s="124">
        <v>2532169.4025974027</v>
      </c>
      <c r="M330" s="125">
        <v>2580554.9601929998</v>
      </c>
      <c r="N330" s="147">
        <v>2297500.2000000002</v>
      </c>
      <c r="O330" s="133">
        <v>2342256.6974025974</v>
      </c>
      <c r="P330" s="148">
        <v>2387013.3381785247</v>
      </c>
      <c r="Q330" s="149">
        <v>0.5</v>
      </c>
      <c r="R330" s="150">
        <v>0.5</v>
      </c>
      <c r="S330" s="151">
        <v>0.5</v>
      </c>
      <c r="T330" s="132">
        <v>-8581702.4276429992</v>
      </c>
      <c r="U330" s="124">
        <v>-8748878.4489607196</v>
      </c>
      <c r="V330" s="134">
        <v>-8916054.4702780005</v>
      </c>
      <c r="W330" s="152">
        <v>902892</v>
      </c>
      <c r="X330" s="153" t="s">
        <v>821</v>
      </c>
      <c r="Y330" s="154" t="s">
        <v>821</v>
      </c>
      <c r="Z330" s="147">
        <v>10487059</v>
      </c>
      <c r="AA330" s="124">
        <v>10503496</v>
      </c>
      <c r="AB330" s="125">
        <v>11120281</v>
      </c>
      <c r="AC330" s="147">
        <v>400226.07799999998</v>
      </c>
      <c r="AD330" s="124">
        <v>431895.60000000003</v>
      </c>
      <c r="AE330" s="134">
        <v>452736.2</v>
      </c>
      <c r="AF330" s="147"/>
      <c r="AG330" s="124">
        <v>14480.2</v>
      </c>
      <c r="AH330" s="134">
        <v>12901.2</v>
      </c>
      <c r="AI330" s="147">
        <v>0</v>
      </c>
      <c r="AJ330" s="124">
        <v>0</v>
      </c>
      <c r="AK330" s="148">
        <v>0</v>
      </c>
      <c r="AL330" s="147"/>
      <c r="AM330" s="124">
        <v>0</v>
      </c>
      <c r="AN330" s="155">
        <v>0</v>
      </c>
      <c r="AO330" s="147">
        <v>0</v>
      </c>
      <c r="AP330" s="124">
        <v>0</v>
      </c>
      <c r="AQ330" s="125">
        <v>0</v>
      </c>
      <c r="AR330" s="147">
        <v>0</v>
      </c>
      <c r="AS330" s="124">
        <v>0</v>
      </c>
      <c r="AT330" s="134">
        <v>0</v>
      </c>
      <c r="AU330" s="147"/>
      <c r="AV330" s="124">
        <v>0</v>
      </c>
      <c r="AW330" s="134">
        <v>0</v>
      </c>
      <c r="AX330" s="147"/>
      <c r="AY330" s="124">
        <v>5632.8</v>
      </c>
      <c r="AZ330" s="134">
        <v>2672.4</v>
      </c>
      <c r="BA330" s="147"/>
      <c r="BB330" s="124"/>
      <c r="BC330" s="148">
        <v>0</v>
      </c>
      <c r="BD330" s="147"/>
      <c r="BE330" s="124">
        <v>75839.199999999997</v>
      </c>
      <c r="BF330" s="155">
        <v>140314.4</v>
      </c>
      <c r="BG330" s="147"/>
      <c r="BH330" s="124"/>
      <c r="BI330" s="125">
        <v>22705.200000000001</v>
      </c>
      <c r="BJ330" s="147">
        <v>24422.400000000001</v>
      </c>
      <c r="BK330" s="124">
        <v>12548.800000000001</v>
      </c>
      <c r="BL330" s="134">
        <v>0</v>
      </c>
      <c r="BM330" s="147"/>
      <c r="BN330" s="124">
        <v>0</v>
      </c>
      <c r="BO330" s="155">
        <v>0</v>
      </c>
      <c r="BP330" s="147"/>
      <c r="BQ330" s="124"/>
      <c r="BR330" s="125">
        <v>433.6</v>
      </c>
      <c r="BS330" s="156">
        <f t="shared" si="84"/>
        <v>2330005.0503570009</v>
      </c>
      <c r="BT330" s="157">
        <f t="shared" si="85"/>
        <v>2295014.15103928</v>
      </c>
      <c r="BU330" s="158">
        <f t="shared" si="86"/>
        <v>2835989.5297219977</v>
      </c>
      <c r="BV330" s="159">
        <f t="shared" si="75"/>
        <v>0.93808682653443332</v>
      </c>
      <c r="BW330" s="160">
        <f t="shared" si="76"/>
        <v>0.90634305457018083</v>
      </c>
      <c r="BX330" s="161">
        <f t="shared" si="77"/>
        <v>1.0989843554852612</v>
      </c>
      <c r="BY330" s="29">
        <f t="shared" si="78"/>
        <v>0</v>
      </c>
      <c r="BZ330" s="59">
        <f t="shared" si="79"/>
        <v>47242.546363317408</v>
      </c>
      <c r="CA330" s="60">
        <f t="shared" si="80"/>
        <v>0</v>
      </c>
      <c r="CB330" s="29">
        <f t="shared" si="87"/>
        <v>0</v>
      </c>
      <c r="CC330" s="59">
        <f t="shared" si="88"/>
        <v>47243</v>
      </c>
      <c r="CD330" s="60">
        <f t="shared" si="89"/>
        <v>0</v>
      </c>
      <c r="CE330" s="29">
        <f t="shared" si="81"/>
        <v>0</v>
      </c>
      <c r="CF330" s="59">
        <f t="shared" si="82"/>
        <v>0</v>
      </c>
      <c r="CG330" s="60">
        <f t="shared" si="83"/>
        <v>127717</v>
      </c>
      <c r="CJ330" s="121"/>
    </row>
    <row r="331" spans="1:88" ht="13.5" thickBot="1" x14ac:dyDescent="0.25">
      <c r="A331" s="162" t="s">
        <v>530</v>
      </c>
      <c r="B331" s="69" t="s">
        <v>780</v>
      </c>
      <c r="C331" s="10" t="s">
        <v>529</v>
      </c>
      <c r="D331" s="72" t="s">
        <v>653</v>
      </c>
      <c r="E331" s="10" t="s">
        <v>734</v>
      </c>
      <c r="F331" s="41" t="s">
        <v>789</v>
      </c>
      <c r="G331" s="42" t="s">
        <v>789</v>
      </c>
      <c r="H331" s="43" t="s">
        <v>789</v>
      </c>
      <c r="I331" s="32">
        <v>0</v>
      </c>
      <c r="J331" s="70">
        <v>0.49</v>
      </c>
      <c r="K331" s="163">
        <v>23198046</v>
      </c>
      <c r="L331" s="164">
        <v>23649955.987012986</v>
      </c>
      <c r="M331" s="165">
        <v>24101865.709128998</v>
      </c>
      <c r="N331" s="166">
        <v>21458192.550000001</v>
      </c>
      <c r="O331" s="167">
        <v>21876209.287987012</v>
      </c>
      <c r="P331" s="168">
        <v>22294225.780944325</v>
      </c>
      <c r="Q331" s="169">
        <v>0.48565104474392762</v>
      </c>
      <c r="R331" s="170">
        <v>0.48565104474392762</v>
      </c>
      <c r="S331" s="171">
        <v>0.48565104474392762</v>
      </c>
      <c r="T331" s="172">
        <v>-21903719.567795999</v>
      </c>
      <c r="U331" s="164">
        <v>-22330415.403532285</v>
      </c>
      <c r="V331" s="173">
        <v>-22757111.239268001</v>
      </c>
      <c r="W331" s="174">
        <v>8908455</v>
      </c>
      <c r="X331" s="175" t="s">
        <v>817</v>
      </c>
      <c r="Y331" s="176" t="s">
        <v>821</v>
      </c>
      <c r="Z331" s="166">
        <v>40608347</v>
      </c>
      <c r="AA331" s="164">
        <v>48277690</v>
      </c>
      <c r="AB331" s="165">
        <v>50210712</v>
      </c>
      <c r="AC331" s="166">
        <v>732385.06109999993</v>
      </c>
      <c r="AD331" s="164">
        <v>789632.54999999993</v>
      </c>
      <c r="AE331" s="173">
        <v>843200.57499999995</v>
      </c>
      <c r="AF331" s="166"/>
      <c r="AG331" s="164">
        <v>0</v>
      </c>
      <c r="AH331" s="173">
        <v>48534.5</v>
      </c>
      <c r="AI331" s="166">
        <v>0</v>
      </c>
      <c r="AJ331" s="164">
        <v>3514.2799999999997</v>
      </c>
      <c r="AK331" s="168">
        <v>18617.55</v>
      </c>
      <c r="AL331" s="166"/>
      <c r="AM331" s="164">
        <v>0</v>
      </c>
      <c r="AN331" s="177">
        <v>54.879999999999995</v>
      </c>
      <c r="AO331" s="166">
        <v>0</v>
      </c>
      <c r="AP331" s="164">
        <v>0</v>
      </c>
      <c r="AQ331" s="165">
        <v>0</v>
      </c>
      <c r="AR331" s="166">
        <v>0</v>
      </c>
      <c r="AS331" s="164">
        <v>29773.87</v>
      </c>
      <c r="AT331" s="173">
        <v>29325.52</v>
      </c>
      <c r="AU331" s="166"/>
      <c r="AV331" s="164">
        <v>0</v>
      </c>
      <c r="AW331" s="173">
        <v>2207.94</v>
      </c>
      <c r="AX331" s="166"/>
      <c r="AY331" s="164">
        <v>6826.68</v>
      </c>
      <c r="AZ331" s="173">
        <v>74858.77</v>
      </c>
      <c r="BA331" s="166"/>
      <c r="BB331" s="164"/>
      <c r="BC331" s="168">
        <v>7784.1399999999994</v>
      </c>
      <c r="BD331" s="166"/>
      <c r="BE331" s="164">
        <v>521857.83999999997</v>
      </c>
      <c r="BF331" s="177">
        <v>715768.97</v>
      </c>
      <c r="BG331" s="166"/>
      <c r="BH331" s="164"/>
      <c r="BI331" s="165">
        <v>5417.93</v>
      </c>
      <c r="BJ331" s="166">
        <v>0</v>
      </c>
      <c r="BK331" s="164">
        <v>0</v>
      </c>
      <c r="BL331" s="173">
        <v>689228.61</v>
      </c>
      <c r="BM331" s="166"/>
      <c r="BN331" s="164">
        <v>0</v>
      </c>
      <c r="BO331" s="177">
        <v>0</v>
      </c>
      <c r="BP331" s="166"/>
      <c r="BQ331" s="164"/>
      <c r="BR331" s="165">
        <v>4178.2299999999996</v>
      </c>
      <c r="BS331" s="178">
        <f t="shared" si="84"/>
        <v>22929126.853303999</v>
      </c>
      <c r="BT331" s="179">
        <f t="shared" si="85"/>
        <v>26425851.22646771</v>
      </c>
      <c r="BU331" s="180">
        <f t="shared" si="86"/>
        <v>29019749.785731997</v>
      </c>
      <c r="BV331" s="181">
        <f t="shared" si="75"/>
        <v>0.98840768111693544</v>
      </c>
      <c r="BW331" s="182">
        <f t="shared" si="76"/>
        <v>1.1173742243317097</v>
      </c>
      <c r="BX331" s="183">
        <f t="shared" si="77"/>
        <v>1.2040457836730982</v>
      </c>
      <c r="BY331" s="61">
        <f t="shared" si="78"/>
        <v>0</v>
      </c>
      <c r="BZ331" s="62">
        <f t="shared" si="79"/>
        <v>0</v>
      </c>
      <c r="CA331" s="63">
        <f t="shared" si="80"/>
        <v>0</v>
      </c>
      <c r="CB331" s="61">
        <f t="shared" si="87"/>
        <v>0</v>
      </c>
      <c r="CC331" s="62">
        <f t="shared" si="88"/>
        <v>0</v>
      </c>
      <c r="CD331" s="63">
        <f t="shared" si="89"/>
        <v>0</v>
      </c>
      <c r="CE331" s="61">
        <f t="shared" si="81"/>
        <v>0</v>
      </c>
      <c r="CF331" s="62">
        <f t="shared" si="82"/>
        <v>1348116</v>
      </c>
      <c r="CG331" s="63">
        <f t="shared" si="83"/>
        <v>2388376</v>
      </c>
      <c r="CJ331" s="121"/>
    </row>
    <row r="332" spans="1:88" ht="13.5" thickBo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c r="BY332" s="11"/>
      <c r="BZ332" s="11"/>
      <c r="CA332" s="11"/>
      <c r="CB332" s="11"/>
      <c r="CC332" s="11"/>
      <c r="CD332" s="11"/>
      <c r="CE332" s="11"/>
      <c r="CF332" s="11"/>
      <c r="CG332" s="11"/>
      <c r="CJ332" s="121"/>
    </row>
    <row r="333" spans="1:88" x14ac:dyDescent="0.2">
      <c r="A333" s="65" t="s">
        <v>707</v>
      </c>
      <c r="B333" s="37" t="s">
        <v>805</v>
      </c>
      <c r="C333" s="65" t="s">
        <v>748</v>
      </c>
      <c r="D333" s="95"/>
      <c r="E333" s="95"/>
      <c r="F333" s="67"/>
      <c r="G333" s="67"/>
      <c r="H333" s="67"/>
      <c r="I333" s="97" t="s">
        <v>782</v>
      </c>
      <c r="J333" s="68">
        <v>0.01</v>
      </c>
      <c r="K333" s="184">
        <v>9528484</v>
      </c>
      <c r="L333" s="127">
        <v>9714103.8181818184</v>
      </c>
      <c r="M333" s="138">
        <v>9899723.300113</v>
      </c>
      <c r="N333" s="126">
        <v>8813847.7000000011</v>
      </c>
      <c r="O333" s="127">
        <v>8985546.0318181831</v>
      </c>
      <c r="P333" s="128">
        <v>9157244.0526045263</v>
      </c>
      <c r="Q333" s="185">
        <v>0</v>
      </c>
      <c r="R333" s="186">
        <v>0</v>
      </c>
      <c r="S333" s="187">
        <v>0</v>
      </c>
      <c r="T333" s="126">
        <v>5060802.6687549995</v>
      </c>
      <c r="U333" s="127">
        <v>5159389.7337307464</v>
      </c>
      <c r="V333" s="138">
        <v>5257976.798707</v>
      </c>
      <c r="W333" s="188">
        <v>0</v>
      </c>
      <c r="X333" s="189" t="s">
        <v>821</v>
      </c>
      <c r="Y333" s="189" t="s">
        <v>821</v>
      </c>
      <c r="Z333" s="100">
        <v>4313043.0816326533</v>
      </c>
      <c r="AA333" s="101">
        <v>4373258.9795918372</v>
      </c>
      <c r="AB333" s="108">
        <v>4745380.3673469387</v>
      </c>
      <c r="AC333" s="100">
        <v>90735.146950000009</v>
      </c>
      <c r="AD333" s="101">
        <v>95378.97</v>
      </c>
      <c r="AE333" s="102">
        <v>104901.565</v>
      </c>
      <c r="AF333" s="126"/>
      <c r="AG333" s="127">
        <v>2142.7550000000001</v>
      </c>
      <c r="AH333" s="138">
        <v>3458.7249999999999</v>
      </c>
      <c r="AI333" s="126"/>
      <c r="AJ333" s="127"/>
      <c r="AK333" s="128"/>
      <c r="AL333" s="126"/>
      <c r="AM333" s="127"/>
      <c r="AN333" s="128"/>
      <c r="AO333" s="126"/>
      <c r="AP333" s="127"/>
      <c r="AQ333" s="138"/>
      <c r="AR333" s="126"/>
      <c r="AS333" s="127"/>
      <c r="AT333" s="138"/>
      <c r="AU333" s="126"/>
      <c r="AV333" s="127"/>
      <c r="AW333" s="138"/>
      <c r="AX333" s="126"/>
      <c r="AY333" s="127"/>
      <c r="AZ333" s="138"/>
      <c r="BA333" s="126"/>
      <c r="BB333" s="127"/>
      <c r="BC333" s="128"/>
      <c r="BD333" s="126"/>
      <c r="BE333" s="127"/>
      <c r="BF333" s="128"/>
      <c r="BG333" s="126"/>
      <c r="BH333" s="127"/>
      <c r="BI333" s="138"/>
      <c r="BJ333" s="126"/>
      <c r="BK333" s="127"/>
      <c r="BL333" s="138"/>
      <c r="BM333" s="126"/>
      <c r="BN333" s="127"/>
      <c r="BO333" s="128"/>
      <c r="BP333" s="126"/>
      <c r="BQ333" s="127"/>
      <c r="BR333" s="138"/>
      <c r="BS333" s="140">
        <f>IF(I333=0,IF($X333="Yes",Z333+AC333+AI333-AO333+AR333+BJ333+(0.8*$W333*$J333)+T333,IF($Y333="Yes",Z333+AC333+AI333-AO333+AR333+BJ333+(0.8*$W333*$J333)+T333,Z333+AC333+AI333-AO333+AR333+BJ333+T333)),Z333+AC333+AI333-AO333+AR333+BJ333+(0.8*$W333*$J333)+T333)</f>
        <v>9464580.8973376527</v>
      </c>
      <c r="BT333" s="141">
        <f t="shared" ref="BT333" si="90">IF(I333=0,IF($X333="Yes",AA333+AD333+AG333+AJ333+AM333-AP333+AS333+AV333+AY333+BE333+BK333+BN333+(-0.2*$W333*$J333)+U333,IF($Y333="Yes",AA333+AD333+AG333+AJ333+AM333-AP333+AS333+AV333+AY333+BE333+BK333+BN333+(-0.2*$W333*$J333)+U333,AA333+AD333+AG333+AJ333+AM333-AP333+AS333+AV333+AY333+BE333+BK333+BN333+U333)),AA333+AD333+AG333+AJ333+AM333-AP333+AS333+AV333+AY333+BE333+BK333+BN333+(-0.2*$W333*$J333)+U333)</f>
        <v>9630170.4383225832</v>
      </c>
      <c r="BU333" s="142">
        <f t="shared" ref="BU333" si="91">IF(I333=0,IF($X333="Yes",AB333+AE333+AH333+AK333+AN333-AQ333+AT333+AW333+AZ333+BC333+BF333+BI333+BL333+BO333+BR333+(-0.2*$W333*$J333)+V333,IF($Y333="Yes",AB333+AE333+AH333+AK333+AN333-AQ333+AT333+AW333+AZ333+BC333+BF333+BI333+BL333+BO333+BR333+(-0.2*$W333*$J333)+V333,AB333+AE333+AH333+AK333+AN333-AQ333+AT333+AW333+AZ333+BC333+BF333+BI333+BL333+BO333+BR333+V333)),AB333+AE333+AH333+AK333+AN333-AQ333+AT333+AW333+AZ333+BC333+BF333+BI333+BL333+BO333+BR333+(-0.2*$W333*$J333)+V333)</f>
        <v>10111717.456053939</v>
      </c>
      <c r="BV333" s="143">
        <f>IF(ISERROR(BS333/K333),0,BS333/K333)</f>
        <v>0.99329346592150991</v>
      </c>
      <c r="BW333" s="144">
        <f>IF(ISERROR(BT333/L333),0,BT333/L333)</f>
        <v>0.99135963734481225</v>
      </c>
      <c r="BX333" s="145">
        <f>IF(ISERROR(BU333/M333),0,BU333/M333)</f>
        <v>1.0214141496195674</v>
      </c>
      <c r="BY333" s="56">
        <f t="shared" ref="BY333:BY362" si="92">IF(N333-BS333&gt;0,N333-BS333,0)</f>
        <v>0</v>
      </c>
      <c r="BZ333" s="57">
        <f t="shared" ref="BZ333:BZ362" si="93">IF(O333-BT333&gt;0,O333-BT333,0)</f>
        <v>0</v>
      </c>
      <c r="CA333" s="58">
        <f t="shared" ref="CA333:CA362" si="94">IF(P333-BU333&gt;0,P333-BU333,0)</f>
        <v>0</v>
      </c>
      <c r="CB333" s="56">
        <f t="shared" ref="CB333" si="95">ROUND(BY333,0)</f>
        <v>0</v>
      </c>
      <c r="CC333" s="57">
        <f t="shared" ref="CC333" si="96">ROUND(BZ333,0)</f>
        <v>0</v>
      </c>
      <c r="CD333" s="58">
        <f t="shared" ref="CD333" si="97">ROUND(CA333,0)</f>
        <v>0</v>
      </c>
      <c r="CE333" s="56">
        <f t="shared" ref="CE333:CE362" si="98">ROUND(IF($BV333&gt;1,($BS333-$K333)*$R333,0),0)</f>
        <v>0</v>
      </c>
      <c r="CF333" s="57">
        <f t="shared" ref="CF333:CF362" si="99">ROUND(IF($BW333&gt;1,($BT333-$L333)*$R333,0),0)</f>
        <v>0</v>
      </c>
      <c r="CG333" s="58">
        <f t="shared" ref="CG333:CG362" si="100">ROUND(IF($BX333&gt;1,($BU333-$M333)*$R333,0),0)</f>
        <v>0</v>
      </c>
      <c r="CJ333" s="121"/>
    </row>
    <row r="334" spans="1:88" x14ac:dyDescent="0.2">
      <c r="A334" s="39" t="s">
        <v>708</v>
      </c>
      <c r="B334" s="38" t="s">
        <v>805</v>
      </c>
      <c r="C334" s="39" t="s">
        <v>749</v>
      </c>
      <c r="D334" s="9"/>
      <c r="E334" s="9"/>
      <c r="F334" s="47"/>
      <c r="G334" s="47"/>
      <c r="H334" s="47"/>
      <c r="I334" s="98" t="s">
        <v>782</v>
      </c>
      <c r="J334" s="64">
        <v>0.01</v>
      </c>
      <c r="K334" s="190">
        <v>5190806</v>
      </c>
      <c r="L334" s="124">
        <v>5291925.5974025978</v>
      </c>
      <c r="M334" s="125">
        <v>5393045.4923489997</v>
      </c>
      <c r="N334" s="147">
        <v>4801495.55</v>
      </c>
      <c r="O334" s="133">
        <v>4895031.1775974035</v>
      </c>
      <c r="P334" s="148">
        <v>4988567.0804228252</v>
      </c>
      <c r="Q334" s="149">
        <v>0</v>
      </c>
      <c r="R334" s="150">
        <v>0</v>
      </c>
      <c r="S334" s="151">
        <v>0</v>
      </c>
      <c r="T334" s="147">
        <v>3161501.6561700003</v>
      </c>
      <c r="U334" s="124">
        <v>3223089.3507707147</v>
      </c>
      <c r="V334" s="134">
        <v>3284677.0453710002</v>
      </c>
      <c r="W334" s="135">
        <v>0</v>
      </c>
      <c r="X334" s="153" t="s">
        <v>821</v>
      </c>
      <c r="Y334" s="153" t="s">
        <v>821</v>
      </c>
      <c r="Z334" s="103">
        <v>1948370.5510204083</v>
      </c>
      <c r="AA334" s="49">
        <v>1966399.530612245</v>
      </c>
      <c r="AB334" s="109">
        <v>1970412.2448979593</v>
      </c>
      <c r="AC334" s="103">
        <v>48033.041299999997</v>
      </c>
      <c r="AD334" s="49">
        <v>51643.35</v>
      </c>
      <c r="AE334" s="104">
        <v>55196.895000000004</v>
      </c>
      <c r="AF334" s="147"/>
      <c r="AG334" s="124">
        <v>1326.8050000000001</v>
      </c>
      <c r="AH334" s="134">
        <v>1661.415</v>
      </c>
      <c r="AI334" s="147"/>
      <c r="AJ334" s="124"/>
      <c r="AK334" s="148"/>
      <c r="AL334" s="147"/>
      <c r="AM334" s="124"/>
      <c r="AN334" s="155"/>
      <c r="AO334" s="147"/>
      <c r="AP334" s="124"/>
      <c r="AQ334" s="125"/>
      <c r="AR334" s="147"/>
      <c r="AS334" s="124"/>
      <c r="AT334" s="134"/>
      <c r="AU334" s="147"/>
      <c r="AV334" s="124"/>
      <c r="AW334" s="134"/>
      <c r="AX334" s="147"/>
      <c r="AY334" s="124"/>
      <c r="AZ334" s="134"/>
      <c r="BA334" s="147"/>
      <c r="BB334" s="124"/>
      <c r="BC334" s="148"/>
      <c r="BD334" s="147"/>
      <c r="BE334" s="124"/>
      <c r="BF334" s="155"/>
      <c r="BG334" s="147"/>
      <c r="BH334" s="124"/>
      <c r="BI334" s="125"/>
      <c r="BJ334" s="147"/>
      <c r="BK334" s="124"/>
      <c r="BL334" s="134"/>
      <c r="BM334" s="147"/>
      <c r="BN334" s="124"/>
      <c r="BO334" s="155"/>
      <c r="BP334" s="147"/>
      <c r="BQ334" s="124"/>
      <c r="BR334" s="125"/>
      <c r="BS334" s="156">
        <f t="shared" ref="BS334:BS391" si="101">IF(I334=0,IF($X334="Yes",Z334+AC334+AI334-AO334+AR334+BJ334+(0.8*$W334*$J334)+T334,IF($Y334="Yes",Z334+AC334+AI334-AO334+AR334+BJ334+(0.8*$W334*$J334)+T334,Z334+AC334+AI334-AO334+AR334+BJ334+T334)),Z334+AC334+AI334-AO334+AR334+BJ334+(0.8*$W334*$J334)+T334)</f>
        <v>5157905.2484904081</v>
      </c>
      <c r="BT334" s="157">
        <f t="shared" ref="BT334:BT392" si="102">IF(I334=0,IF($X334="Yes",AA334+AD334+AG334+AJ334+AM334-AP334+AS334+AV334+AY334+BE334+BK334+BN334+(-0.2*$W334*$J334)+U334,IF($Y334="Yes",AA334+AD334+AG334+AJ334+AM334-AP334+AS334+AV334+AY334+BE334+BK334+BN334+(-0.2*$W334*$J334)+U334,AA334+AD334+AG334+AJ334+AM334-AP334+AS334+AV334+AY334+BE334+BK334+BN334+U334)),AA334+AD334+AG334+AJ334+AM334-AP334+AS334+AV334+AY334+BE334+BK334+BN334+(-0.2*$W334*$J334)+U334)</f>
        <v>5242459.0363829602</v>
      </c>
      <c r="BU334" s="158">
        <f t="shared" ref="BU334:BU392" si="103">IF(I334=0,IF($X334="Yes",AB334+AE334+AH334+AK334+AN334-AQ334+AT334+AW334+AZ334+BC334+BF334+BI334+BL334+BO334+BR334+(-0.2*$W334*$J334)+V334,IF($Y334="Yes",AB334+AE334+AH334+AK334+AN334-AQ334+AT334+AW334+AZ334+BC334+BF334+BI334+BL334+BO334+BR334+(-0.2*$W334*$J334)+V334,AB334+AE334+AH334+AK334+AN334-AQ334+AT334+AW334+AZ334+BC334+BF334+BI334+BL334+BO334+BR334+V334)),AB334+AE334+AH334+AK334+AN334-AQ334+AT334+AW334+AZ334+BC334+BF334+BI334+BL334+BO334+BR334+(-0.2*$W334*$J334)+V334)</f>
        <v>5311947.60026896</v>
      </c>
      <c r="BV334" s="159">
        <f t="shared" ref="BV334:BV392" si="104">IF(ISERROR(BS334/K334),0,BS334/K334)</f>
        <v>0.99366172584573731</v>
      </c>
      <c r="BW334" s="160">
        <f t="shared" ref="BW334:BW392" si="105">IF(ISERROR(BT334/L334),0,BT334/L334)</f>
        <v>0.99065244586131052</v>
      </c>
      <c r="BX334" s="161">
        <f t="shared" ref="BX334:BX392" si="106">IF(ISERROR(BU334/M334),0,BU334/M334)</f>
        <v>0.98496250547207664</v>
      </c>
      <c r="BY334" s="29">
        <f t="shared" si="92"/>
        <v>0</v>
      </c>
      <c r="BZ334" s="59">
        <f t="shared" si="93"/>
        <v>0</v>
      </c>
      <c r="CA334" s="60">
        <f t="shared" si="94"/>
        <v>0</v>
      </c>
      <c r="CB334" s="29">
        <f t="shared" ref="CB334:CB392" si="107">ROUND(BY334,0)</f>
        <v>0</v>
      </c>
      <c r="CC334" s="59">
        <f t="shared" ref="CC334:CC392" si="108">ROUND(BZ334,0)</f>
        <v>0</v>
      </c>
      <c r="CD334" s="60">
        <f t="shared" ref="CD334:CD392" si="109">ROUND(CA334,0)</f>
        <v>0</v>
      </c>
      <c r="CE334" s="29">
        <f t="shared" si="98"/>
        <v>0</v>
      </c>
      <c r="CF334" s="59">
        <f t="shared" si="99"/>
        <v>0</v>
      </c>
      <c r="CG334" s="60">
        <f t="shared" si="100"/>
        <v>0</v>
      </c>
      <c r="CJ334" s="121"/>
    </row>
    <row r="335" spans="1:88" x14ac:dyDescent="0.2">
      <c r="A335" s="39" t="s">
        <v>716</v>
      </c>
      <c r="B335" s="38" t="s">
        <v>805</v>
      </c>
      <c r="C335" s="39" t="s">
        <v>668</v>
      </c>
      <c r="D335" s="9"/>
      <c r="E335" s="9"/>
      <c r="F335" s="47"/>
      <c r="G335" s="47"/>
      <c r="H335" s="47"/>
      <c r="I335" s="98" t="s">
        <v>782</v>
      </c>
      <c r="J335" s="64">
        <v>0.01</v>
      </c>
      <c r="K335" s="190">
        <v>6226195</v>
      </c>
      <c r="L335" s="124">
        <v>6347484.512987013</v>
      </c>
      <c r="M335" s="125">
        <v>6468774.1230060002</v>
      </c>
      <c r="N335" s="147">
        <v>5759230.375</v>
      </c>
      <c r="O335" s="133">
        <v>5871423.174512987</v>
      </c>
      <c r="P335" s="148">
        <v>5983616.0637805508</v>
      </c>
      <c r="Q335" s="149">
        <v>0</v>
      </c>
      <c r="R335" s="150">
        <v>0</v>
      </c>
      <c r="S335" s="151">
        <v>0</v>
      </c>
      <c r="T335" s="147">
        <v>1797243.6245859996</v>
      </c>
      <c r="U335" s="124">
        <v>1832254.8640259865</v>
      </c>
      <c r="V335" s="134">
        <v>1867266.1034659999</v>
      </c>
      <c r="W335" s="135">
        <v>15672327</v>
      </c>
      <c r="X335" s="153" t="s">
        <v>821</v>
      </c>
      <c r="Y335" s="153" t="s">
        <v>821</v>
      </c>
      <c r="Z335" s="103">
        <v>4447898.551020408</v>
      </c>
      <c r="AA335" s="49">
        <v>4631839.1836734703</v>
      </c>
      <c r="AB335" s="109">
        <v>4963109.8775510201</v>
      </c>
      <c r="AC335" s="103">
        <v>43659.737400000005</v>
      </c>
      <c r="AD335" s="49">
        <v>48134.51</v>
      </c>
      <c r="AE335" s="104">
        <v>51732.555</v>
      </c>
      <c r="AF335" s="147"/>
      <c r="AG335" s="124">
        <v>1901.5450000000001</v>
      </c>
      <c r="AH335" s="134">
        <v>3345.5650000000001</v>
      </c>
      <c r="AI335" s="147"/>
      <c r="AJ335" s="124"/>
      <c r="AK335" s="148"/>
      <c r="AL335" s="147"/>
      <c r="AM335" s="124"/>
      <c r="AN335" s="155"/>
      <c r="AO335" s="147"/>
      <c r="AP335" s="124"/>
      <c r="AQ335" s="125"/>
      <c r="AR335" s="147"/>
      <c r="AS335" s="124"/>
      <c r="AT335" s="134"/>
      <c r="AU335" s="147"/>
      <c r="AV335" s="124"/>
      <c r="AW335" s="134"/>
      <c r="AX335" s="147"/>
      <c r="AY335" s="124"/>
      <c r="AZ335" s="134"/>
      <c r="BA335" s="147"/>
      <c r="BB335" s="124"/>
      <c r="BC335" s="148"/>
      <c r="BD335" s="147"/>
      <c r="BE335" s="124"/>
      <c r="BF335" s="155"/>
      <c r="BG335" s="147"/>
      <c r="BH335" s="124"/>
      <c r="BI335" s="125"/>
      <c r="BJ335" s="147"/>
      <c r="BK335" s="124"/>
      <c r="BL335" s="134"/>
      <c r="BM335" s="147"/>
      <c r="BN335" s="124"/>
      <c r="BO335" s="155"/>
      <c r="BP335" s="147"/>
      <c r="BQ335" s="124"/>
      <c r="BR335" s="125"/>
      <c r="BS335" s="156">
        <f t="shared" si="101"/>
        <v>6414180.5290064085</v>
      </c>
      <c r="BT335" s="157">
        <f t="shared" si="102"/>
        <v>6482785.4486994566</v>
      </c>
      <c r="BU335" s="158">
        <f t="shared" si="103"/>
        <v>6854109.4470170196</v>
      </c>
      <c r="BV335" s="159">
        <f t="shared" si="104"/>
        <v>1.0301926825302465</v>
      </c>
      <c r="BW335" s="160">
        <f t="shared" si="105"/>
        <v>1.0213156779564592</v>
      </c>
      <c r="BX335" s="161">
        <f t="shared" si="106"/>
        <v>1.0595685236002577</v>
      </c>
      <c r="BY335" s="29">
        <f t="shared" si="92"/>
        <v>0</v>
      </c>
      <c r="BZ335" s="59">
        <f t="shared" si="93"/>
        <v>0</v>
      </c>
      <c r="CA335" s="60">
        <f t="shared" si="94"/>
        <v>0</v>
      </c>
      <c r="CB335" s="29">
        <f t="shared" si="107"/>
        <v>0</v>
      </c>
      <c r="CC335" s="59">
        <f t="shared" si="108"/>
        <v>0</v>
      </c>
      <c r="CD335" s="60">
        <f t="shared" si="109"/>
        <v>0</v>
      </c>
      <c r="CE335" s="29">
        <f t="shared" si="98"/>
        <v>0</v>
      </c>
      <c r="CF335" s="59">
        <f t="shared" si="99"/>
        <v>0</v>
      </c>
      <c r="CG335" s="60">
        <f t="shared" si="100"/>
        <v>0</v>
      </c>
      <c r="CJ335" s="121"/>
    </row>
    <row r="336" spans="1:88" x14ac:dyDescent="0.2">
      <c r="A336" s="39" t="s">
        <v>699</v>
      </c>
      <c r="B336" s="38" t="s">
        <v>805</v>
      </c>
      <c r="C336" s="39" t="s">
        <v>750</v>
      </c>
      <c r="D336" s="9"/>
      <c r="E336" s="9"/>
      <c r="F336" s="47"/>
      <c r="G336" s="47"/>
      <c r="H336" s="47"/>
      <c r="I336" s="98" t="s">
        <v>782</v>
      </c>
      <c r="J336" s="64">
        <v>0.01</v>
      </c>
      <c r="K336" s="190">
        <v>4495113</v>
      </c>
      <c r="L336" s="124">
        <v>4582680.1363636358</v>
      </c>
      <c r="M336" s="125">
        <v>4670247.2841539998</v>
      </c>
      <c r="N336" s="147">
        <v>4157979.5250000004</v>
      </c>
      <c r="O336" s="133">
        <v>4238979.1261363635</v>
      </c>
      <c r="P336" s="148">
        <v>4319978.7378424499</v>
      </c>
      <c r="Q336" s="149">
        <v>0</v>
      </c>
      <c r="R336" s="150">
        <v>0</v>
      </c>
      <c r="S336" s="151">
        <v>0</v>
      </c>
      <c r="T336" s="147">
        <v>1495754.9429109998</v>
      </c>
      <c r="U336" s="124">
        <v>1524893.0262144606</v>
      </c>
      <c r="V336" s="134">
        <v>1554031.1095179999</v>
      </c>
      <c r="W336" s="135">
        <v>0</v>
      </c>
      <c r="X336" s="153" t="s">
        <v>821</v>
      </c>
      <c r="Y336" s="153" t="s">
        <v>821</v>
      </c>
      <c r="Z336" s="103">
        <v>2743949.9882653062</v>
      </c>
      <c r="AA336" s="49">
        <v>3069752.7857142854</v>
      </c>
      <c r="AB336" s="109">
        <v>3217277.3724489799</v>
      </c>
      <c r="AC336" s="103">
        <v>51165.737750000008</v>
      </c>
      <c r="AD336" s="49">
        <v>55544.995000000003</v>
      </c>
      <c r="AE336" s="104">
        <v>59230.39</v>
      </c>
      <c r="AF336" s="147"/>
      <c r="AG336" s="124">
        <v>1195.7</v>
      </c>
      <c r="AH336" s="134">
        <v>1580.1000000000001</v>
      </c>
      <c r="AI336" s="147"/>
      <c r="AJ336" s="124"/>
      <c r="AK336" s="148"/>
      <c r="AL336" s="147"/>
      <c r="AM336" s="124"/>
      <c r="AN336" s="155"/>
      <c r="AO336" s="147"/>
      <c r="AP336" s="124"/>
      <c r="AQ336" s="125"/>
      <c r="AR336" s="147"/>
      <c r="AS336" s="124"/>
      <c r="AT336" s="134"/>
      <c r="AU336" s="147"/>
      <c r="AV336" s="124"/>
      <c r="AW336" s="134"/>
      <c r="AX336" s="147"/>
      <c r="AY336" s="124"/>
      <c r="AZ336" s="134"/>
      <c r="BA336" s="147"/>
      <c r="BB336" s="124"/>
      <c r="BC336" s="148"/>
      <c r="BD336" s="147"/>
      <c r="BE336" s="124"/>
      <c r="BF336" s="155"/>
      <c r="BG336" s="147"/>
      <c r="BH336" s="124"/>
      <c r="BI336" s="125"/>
      <c r="BJ336" s="147"/>
      <c r="BK336" s="124"/>
      <c r="BL336" s="134"/>
      <c r="BM336" s="147"/>
      <c r="BN336" s="124"/>
      <c r="BO336" s="155"/>
      <c r="BP336" s="147"/>
      <c r="BQ336" s="124"/>
      <c r="BR336" s="125"/>
      <c r="BS336" s="156">
        <f t="shared" si="101"/>
        <v>4290870.6689263061</v>
      </c>
      <c r="BT336" s="157">
        <f t="shared" si="102"/>
        <v>4651386.5069287466</v>
      </c>
      <c r="BU336" s="158">
        <f t="shared" si="103"/>
        <v>4832118.97196698</v>
      </c>
      <c r="BV336" s="159">
        <f t="shared" si="104"/>
        <v>0.9545634712467308</v>
      </c>
      <c r="BW336" s="160">
        <f t="shared" si="105"/>
        <v>1.0149926175339894</v>
      </c>
      <c r="BX336" s="161">
        <f t="shared" si="106"/>
        <v>1.0346601963373987</v>
      </c>
      <c r="BY336" s="29">
        <f t="shared" si="92"/>
        <v>0</v>
      </c>
      <c r="BZ336" s="59">
        <f t="shared" si="93"/>
        <v>0</v>
      </c>
      <c r="CA336" s="60">
        <f t="shared" si="94"/>
        <v>0</v>
      </c>
      <c r="CB336" s="29">
        <f t="shared" si="107"/>
        <v>0</v>
      </c>
      <c r="CC336" s="59">
        <f t="shared" si="108"/>
        <v>0</v>
      </c>
      <c r="CD336" s="60">
        <f t="shared" si="109"/>
        <v>0</v>
      </c>
      <c r="CE336" s="29">
        <f t="shared" si="98"/>
        <v>0</v>
      </c>
      <c r="CF336" s="59">
        <f t="shared" si="99"/>
        <v>0</v>
      </c>
      <c r="CG336" s="60">
        <f t="shared" si="100"/>
        <v>0</v>
      </c>
      <c r="CJ336" s="121"/>
    </row>
    <row r="337" spans="1:88" x14ac:dyDescent="0.2">
      <c r="A337" s="39" t="s">
        <v>725</v>
      </c>
      <c r="B337" s="38" t="s">
        <v>805</v>
      </c>
      <c r="C337" s="39" t="s">
        <v>751</v>
      </c>
      <c r="D337" s="9"/>
      <c r="E337" s="9"/>
      <c r="F337" s="47"/>
      <c r="G337" s="47"/>
      <c r="H337" s="47"/>
      <c r="I337" s="98" t="s">
        <v>782</v>
      </c>
      <c r="J337" s="64">
        <v>0.01</v>
      </c>
      <c r="K337" s="190">
        <v>5342428</v>
      </c>
      <c r="L337" s="124">
        <v>5446501.2727272725</v>
      </c>
      <c r="M337" s="125">
        <v>5550574.077947</v>
      </c>
      <c r="N337" s="147">
        <v>4941745.9000000004</v>
      </c>
      <c r="O337" s="133">
        <v>5038013.6772727277</v>
      </c>
      <c r="P337" s="148">
        <v>5134281.0221009757</v>
      </c>
      <c r="Q337" s="149">
        <v>0</v>
      </c>
      <c r="R337" s="150">
        <v>0</v>
      </c>
      <c r="S337" s="151">
        <v>0</v>
      </c>
      <c r="T337" s="147">
        <v>1970723.9128899996</v>
      </c>
      <c r="U337" s="124">
        <v>2009114.6384657787</v>
      </c>
      <c r="V337" s="134">
        <v>2047505.3640409997</v>
      </c>
      <c r="W337" s="135">
        <v>9767011</v>
      </c>
      <c r="X337" s="153" t="s">
        <v>821</v>
      </c>
      <c r="Y337" s="153" t="s">
        <v>821</v>
      </c>
      <c r="Z337" s="103">
        <v>3202685.5056122448</v>
      </c>
      <c r="AA337" s="49">
        <v>3451461.2607142855</v>
      </c>
      <c r="AB337" s="109">
        <v>3592281.1316326531</v>
      </c>
      <c r="AC337" s="103">
        <v>63079.372750000002</v>
      </c>
      <c r="AD337" s="49">
        <v>67886.125</v>
      </c>
      <c r="AE337" s="104">
        <v>72378.94</v>
      </c>
      <c r="AF337" s="147"/>
      <c r="AG337" s="124">
        <v>1112.615</v>
      </c>
      <c r="AH337" s="134">
        <v>1868.9</v>
      </c>
      <c r="AI337" s="147"/>
      <c r="AJ337" s="124"/>
      <c r="AK337" s="148"/>
      <c r="AL337" s="147"/>
      <c r="AM337" s="124"/>
      <c r="AN337" s="155"/>
      <c r="AO337" s="147"/>
      <c r="AP337" s="124"/>
      <c r="AQ337" s="125"/>
      <c r="AR337" s="147"/>
      <c r="AS337" s="124"/>
      <c r="AT337" s="134"/>
      <c r="AU337" s="147"/>
      <c r="AV337" s="124"/>
      <c r="AW337" s="134"/>
      <c r="AX337" s="147"/>
      <c r="AY337" s="124"/>
      <c r="AZ337" s="134"/>
      <c r="BA337" s="147"/>
      <c r="BB337" s="124"/>
      <c r="BC337" s="148"/>
      <c r="BD337" s="147"/>
      <c r="BE337" s="124"/>
      <c r="BF337" s="155"/>
      <c r="BG337" s="147"/>
      <c r="BH337" s="124"/>
      <c r="BI337" s="125"/>
      <c r="BJ337" s="147"/>
      <c r="BK337" s="124"/>
      <c r="BL337" s="134"/>
      <c r="BM337" s="147"/>
      <c r="BN337" s="124"/>
      <c r="BO337" s="155"/>
      <c r="BP337" s="147"/>
      <c r="BQ337" s="124"/>
      <c r="BR337" s="125"/>
      <c r="BS337" s="156">
        <f t="shared" si="101"/>
        <v>5314624.8792522447</v>
      </c>
      <c r="BT337" s="157">
        <f t="shared" si="102"/>
        <v>5510040.6171800643</v>
      </c>
      <c r="BU337" s="158">
        <f t="shared" si="103"/>
        <v>5694500.3136736527</v>
      </c>
      <c r="BV337" s="159">
        <f t="shared" si="104"/>
        <v>0.99479578934002377</v>
      </c>
      <c r="BW337" s="160">
        <f t="shared" si="105"/>
        <v>1.011666084568998</v>
      </c>
      <c r="BX337" s="161">
        <f t="shared" si="106"/>
        <v>1.0259299729551374</v>
      </c>
      <c r="BY337" s="29">
        <f t="shared" si="92"/>
        <v>0</v>
      </c>
      <c r="BZ337" s="59">
        <f t="shared" si="93"/>
        <v>0</v>
      </c>
      <c r="CA337" s="60">
        <f t="shared" si="94"/>
        <v>0</v>
      </c>
      <c r="CB337" s="29">
        <f t="shared" si="107"/>
        <v>0</v>
      </c>
      <c r="CC337" s="59">
        <f t="shared" si="108"/>
        <v>0</v>
      </c>
      <c r="CD337" s="60">
        <f t="shared" si="109"/>
        <v>0</v>
      </c>
      <c r="CE337" s="29">
        <f t="shared" si="98"/>
        <v>0</v>
      </c>
      <c r="CF337" s="59">
        <f t="shared" si="99"/>
        <v>0</v>
      </c>
      <c r="CG337" s="60">
        <f t="shared" si="100"/>
        <v>0</v>
      </c>
      <c r="CJ337" s="121"/>
    </row>
    <row r="338" spans="1:88" x14ac:dyDescent="0.2">
      <c r="A338" s="39" t="s">
        <v>730</v>
      </c>
      <c r="B338" s="38" t="s">
        <v>805</v>
      </c>
      <c r="C338" s="39" t="s">
        <v>752</v>
      </c>
      <c r="D338" s="9"/>
      <c r="E338" s="9"/>
      <c r="F338" s="47"/>
      <c r="G338" s="47"/>
      <c r="H338" s="47"/>
      <c r="I338" s="98" t="s">
        <v>782</v>
      </c>
      <c r="J338" s="64">
        <v>0.01</v>
      </c>
      <c r="K338" s="190">
        <v>8272071</v>
      </c>
      <c r="L338" s="124">
        <v>8433215.2402597405</v>
      </c>
      <c r="M338" s="125">
        <v>8594359.3614990003</v>
      </c>
      <c r="N338" s="147">
        <v>7651665.6750000007</v>
      </c>
      <c r="O338" s="133">
        <v>7800724.0972402608</v>
      </c>
      <c r="P338" s="148">
        <v>7949782.4093865762</v>
      </c>
      <c r="Q338" s="149">
        <v>0</v>
      </c>
      <c r="R338" s="150">
        <v>0</v>
      </c>
      <c r="S338" s="151">
        <v>0</v>
      </c>
      <c r="T338" s="147">
        <v>3983028.2185140005</v>
      </c>
      <c r="U338" s="124">
        <v>4060619.6773162209</v>
      </c>
      <c r="V338" s="134">
        <v>4138211.1361179994</v>
      </c>
      <c r="W338" s="135">
        <v>10618979</v>
      </c>
      <c r="X338" s="153" t="s">
        <v>821</v>
      </c>
      <c r="Y338" s="153" t="s">
        <v>821</v>
      </c>
      <c r="Z338" s="103">
        <v>4158191.1836734693</v>
      </c>
      <c r="AA338" s="49">
        <v>4326448.2040816331</v>
      </c>
      <c r="AB338" s="109">
        <v>4474497.5306122452</v>
      </c>
      <c r="AC338" s="103">
        <v>89688.713999999993</v>
      </c>
      <c r="AD338" s="49">
        <v>95929.87</v>
      </c>
      <c r="AE338" s="104">
        <v>101437.27500000001</v>
      </c>
      <c r="AF338" s="147"/>
      <c r="AG338" s="124">
        <v>1272.2049999999999</v>
      </c>
      <c r="AH338" s="134">
        <v>2917.33</v>
      </c>
      <c r="AI338" s="147"/>
      <c r="AJ338" s="124"/>
      <c r="AK338" s="148"/>
      <c r="AL338" s="147"/>
      <c r="AM338" s="124"/>
      <c r="AN338" s="155"/>
      <c r="AO338" s="147"/>
      <c r="AP338" s="124"/>
      <c r="AQ338" s="125"/>
      <c r="AR338" s="147"/>
      <c r="AS338" s="124"/>
      <c r="AT338" s="134"/>
      <c r="AU338" s="147"/>
      <c r="AV338" s="124"/>
      <c r="AW338" s="134"/>
      <c r="AX338" s="147"/>
      <c r="AY338" s="124"/>
      <c r="AZ338" s="134"/>
      <c r="BA338" s="147"/>
      <c r="BB338" s="124"/>
      <c r="BC338" s="148"/>
      <c r="BD338" s="147"/>
      <c r="BE338" s="124"/>
      <c r="BF338" s="155"/>
      <c r="BG338" s="147"/>
      <c r="BH338" s="124"/>
      <c r="BI338" s="125"/>
      <c r="BJ338" s="147"/>
      <c r="BK338" s="124"/>
      <c r="BL338" s="134"/>
      <c r="BM338" s="147"/>
      <c r="BN338" s="124"/>
      <c r="BO338" s="155"/>
      <c r="BP338" s="147"/>
      <c r="BQ338" s="124"/>
      <c r="BR338" s="125"/>
      <c r="BS338" s="156">
        <f t="shared" si="101"/>
        <v>8315859.9481874704</v>
      </c>
      <c r="BT338" s="157">
        <f t="shared" si="102"/>
        <v>8463031.9983978551</v>
      </c>
      <c r="BU338" s="158">
        <f t="shared" si="103"/>
        <v>8695825.3137302455</v>
      </c>
      <c r="BV338" s="159">
        <f t="shared" si="104"/>
        <v>1.0052935894998327</v>
      </c>
      <c r="BW338" s="160">
        <f t="shared" si="105"/>
        <v>1.0035356334788861</v>
      </c>
      <c r="BX338" s="161">
        <f t="shared" si="106"/>
        <v>1.0118061100267453</v>
      </c>
      <c r="BY338" s="29">
        <f t="shared" si="92"/>
        <v>0</v>
      </c>
      <c r="BZ338" s="59">
        <f t="shared" si="93"/>
        <v>0</v>
      </c>
      <c r="CA338" s="60">
        <f t="shared" si="94"/>
        <v>0</v>
      </c>
      <c r="CB338" s="29">
        <f t="shared" si="107"/>
        <v>0</v>
      </c>
      <c r="CC338" s="59">
        <f t="shared" si="108"/>
        <v>0</v>
      </c>
      <c r="CD338" s="60">
        <f t="shared" si="109"/>
        <v>0</v>
      </c>
      <c r="CE338" s="29">
        <f t="shared" si="98"/>
        <v>0</v>
      </c>
      <c r="CF338" s="59">
        <f t="shared" si="99"/>
        <v>0</v>
      </c>
      <c r="CG338" s="60">
        <f t="shared" si="100"/>
        <v>0</v>
      </c>
      <c r="CJ338" s="121"/>
    </row>
    <row r="339" spans="1:88" x14ac:dyDescent="0.2">
      <c r="A339" s="39" t="s">
        <v>742</v>
      </c>
      <c r="B339" s="38" t="s">
        <v>805</v>
      </c>
      <c r="C339" s="39" t="s">
        <v>753</v>
      </c>
      <c r="D339" s="9"/>
      <c r="E339" s="9"/>
      <c r="F339" s="47"/>
      <c r="G339" s="47"/>
      <c r="H339" s="47"/>
      <c r="I339" s="98" t="s">
        <v>782</v>
      </c>
      <c r="J339" s="64">
        <v>0.01</v>
      </c>
      <c r="K339" s="190">
        <v>8181190.0000000009</v>
      </c>
      <c r="L339" s="124">
        <v>8340563.8311688313</v>
      </c>
      <c r="M339" s="125">
        <v>8499937.6589979995</v>
      </c>
      <c r="N339" s="147">
        <v>7567600.7500000009</v>
      </c>
      <c r="O339" s="133">
        <v>7715021.5438311696</v>
      </c>
      <c r="P339" s="148">
        <v>7862442.3345731497</v>
      </c>
      <c r="Q339" s="149">
        <v>0</v>
      </c>
      <c r="R339" s="150">
        <v>0</v>
      </c>
      <c r="S339" s="151">
        <v>0</v>
      </c>
      <c r="T339" s="147">
        <v>6191275.797313001</v>
      </c>
      <c r="U339" s="124">
        <v>6311885.0660918243</v>
      </c>
      <c r="V339" s="134">
        <v>6432494.3348709997</v>
      </c>
      <c r="W339" s="135">
        <v>3468479</v>
      </c>
      <c r="X339" s="153" t="s">
        <v>821</v>
      </c>
      <c r="Y339" s="153" t="s">
        <v>821</v>
      </c>
      <c r="Z339" s="103">
        <v>1935355.4693877548</v>
      </c>
      <c r="AA339" s="49">
        <v>1987751.4693877548</v>
      </c>
      <c r="AB339" s="109">
        <v>1454257.2244897962</v>
      </c>
      <c r="AC339" s="103">
        <v>44515.462200000009</v>
      </c>
      <c r="AD339" s="49">
        <v>48280.700000000004</v>
      </c>
      <c r="AE339" s="104">
        <v>51397.995000000003</v>
      </c>
      <c r="AF339" s="147"/>
      <c r="AG339" s="124">
        <v>1029.145</v>
      </c>
      <c r="AH339" s="134">
        <v>1100.33</v>
      </c>
      <c r="AI339" s="147"/>
      <c r="AJ339" s="124"/>
      <c r="AK339" s="148"/>
      <c r="AL339" s="147"/>
      <c r="AM339" s="124"/>
      <c r="AN339" s="155"/>
      <c r="AO339" s="147"/>
      <c r="AP339" s="124"/>
      <c r="AQ339" s="125"/>
      <c r="AR339" s="147"/>
      <c r="AS339" s="124"/>
      <c r="AT339" s="134"/>
      <c r="AU339" s="147"/>
      <c r="AV339" s="124"/>
      <c r="AW339" s="134"/>
      <c r="AX339" s="147"/>
      <c r="AY339" s="124"/>
      <c r="AZ339" s="134"/>
      <c r="BA339" s="147"/>
      <c r="BB339" s="124"/>
      <c r="BC339" s="148"/>
      <c r="BD339" s="147"/>
      <c r="BE339" s="124"/>
      <c r="BF339" s="155"/>
      <c r="BG339" s="147"/>
      <c r="BH339" s="124"/>
      <c r="BI339" s="125"/>
      <c r="BJ339" s="147"/>
      <c r="BK339" s="124"/>
      <c r="BL339" s="134"/>
      <c r="BM339" s="147"/>
      <c r="BN339" s="124"/>
      <c r="BO339" s="155"/>
      <c r="BP339" s="147"/>
      <c r="BQ339" s="124"/>
      <c r="BR339" s="125"/>
      <c r="BS339" s="156">
        <f t="shared" si="101"/>
        <v>8198894.5609007552</v>
      </c>
      <c r="BT339" s="157">
        <f t="shared" si="102"/>
        <v>8342009.4224795792</v>
      </c>
      <c r="BU339" s="158">
        <f t="shared" si="103"/>
        <v>7932312.9263607962</v>
      </c>
      <c r="BV339" s="159">
        <f t="shared" si="104"/>
        <v>1.0021640569282408</v>
      </c>
      <c r="BW339" s="160">
        <f t="shared" si="105"/>
        <v>1.0001733205740055</v>
      </c>
      <c r="BX339" s="161">
        <f t="shared" si="106"/>
        <v>0.9332201299104449</v>
      </c>
      <c r="BY339" s="29">
        <f t="shared" si="92"/>
        <v>0</v>
      </c>
      <c r="BZ339" s="59">
        <f t="shared" si="93"/>
        <v>0</v>
      </c>
      <c r="CA339" s="60">
        <f t="shared" si="94"/>
        <v>0</v>
      </c>
      <c r="CB339" s="29">
        <f t="shared" si="107"/>
        <v>0</v>
      </c>
      <c r="CC339" s="59">
        <f t="shared" si="108"/>
        <v>0</v>
      </c>
      <c r="CD339" s="60">
        <f t="shared" si="109"/>
        <v>0</v>
      </c>
      <c r="CE339" s="29">
        <f t="shared" si="98"/>
        <v>0</v>
      </c>
      <c r="CF339" s="59">
        <f t="shared" si="99"/>
        <v>0</v>
      </c>
      <c r="CG339" s="60">
        <f t="shared" si="100"/>
        <v>0</v>
      </c>
      <c r="CJ339" s="121"/>
    </row>
    <row r="340" spans="1:88" x14ac:dyDescent="0.2">
      <c r="A340" s="39" t="s">
        <v>693</v>
      </c>
      <c r="B340" s="38" t="s">
        <v>805</v>
      </c>
      <c r="C340" s="39" t="s">
        <v>754</v>
      </c>
      <c r="D340" s="9"/>
      <c r="E340" s="9"/>
      <c r="F340" s="47"/>
      <c r="G340" s="47"/>
      <c r="H340" s="36" t="s">
        <v>826</v>
      </c>
      <c r="I340" s="98" t="s">
        <v>782</v>
      </c>
      <c r="J340" s="64">
        <v>0.01</v>
      </c>
      <c r="K340" s="190">
        <v>7847551</v>
      </c>
      <c r="L340" s="124">
        <v>8000425.3701298693</v>
      </c>
      <c r="M340" s="125">
        <v>8153299.7189650005</v>
      </c>
      <c r="N340" s="147">
        <v>7258984.6750000007</v>
      </c>
      <c r="O340" s="133">
        <v>7400393.4673701292</v>
      </c>
      <c r="P340" s="148">
        <v>7541802.2400426259</v>
      </c>
      <c r="Q340" s="149">
        <v>0</v>
      </c>
      <c r="R340" s="150">
        <v>0</v>
      </c>
      <c r="S340" s="151">
        <v>0</v>
      </c>
      <c r="T340" s="147">
        <v>5290547.0519350003</v>
      </c>
      <c r="U340" s="124">
        <v>5393609.656842825</v>
      </c>
      <c r="V340" s="134">
        <v>5496672.2617509998</v>
      </c>
      <c r="W340" s="135">
        <v>0</v>
      </c>
      <c r="X340" s="153" t="s">
        <v>821</v>
      </c>
      <c r="Y340" s="153" t="s">
        <v>821</v>
      </c>
      <c r="Z340" s="103">
        <v>2529165.1244897959</v>
      </c>
      <c r="AA340" s="49">
        <v>2701850.073979592</v>
      </c>
      <c r="AB340" s="109">
        <v>2756746.0867346944</v>
      </c>
      <c r="AC340" s="103">
        <v>100122.08210000001</v>
      </c>
      <c r="AD340" s="49">
        <v>106542.495</v>
      </c>
      <c r="AE340" s="104">
        <v>113231.58500000001</v>
      </c>
      <c r="AF340" s="147"/>
      <c r="AG340" s="124">
        <v>2036.9650000000001</v>
      </c>
      <c r="AH340" s="134">
        <v>3883.06</v>
      </c>
      <c r="AI340" s="147"/>
      <c r="AJ340" s="124"/>
      <c r="AK340" s="148"/>
      <c r="AL340" s="147"/>
      <c r="AM340" s="124"/>
      <c r="AN340" s="155"/>
      <c r="AO340" s="147"/>
      <c r="AP340" s="124"/>
      <c r="AQ340" s="125"/>
      <c r="AR340" s="147"/>
      <c r="AS340" s="124"/>
      <c r="AT340" s="134"/>
      <c r="AU340" s="147"/>
      <c r="AV340" s="124"/>
      <c r="AW340" s="134"/>
      <c r="AX340" s="147"/>
      <c r="AY340" s="124"/>
      <c r="AZ340" s="134"/>
      <c r="BA340" s="147"/>
      <c r="BB340" s="124"/>
      <c r="BC340" s="148"/>
      <c r="BD340" s="147"/>
      <c r="BE340" s="124"/>
      <c r="BF340" s="155"/>
      <c r="BG340" s="147"/>
      <c r="BH340" s="124"/>
      <c r="BI340" s="125"/>
      <c r="BJ340" s="147"/>
      <c r="BK340" s="124"/>
      <c r="BL340" s="134"/>
      <c r="BM340" s="147"/>
      <c r="BN340" s="124"/>
      <c r="BO340" s="155"/>
      <c r="BP340" s="147"/>
      <c r="BQ340" s="124"/>
      <c r="BR340" s="125"/>
      <c r="BS340" s="156">
        <f t="shared" si="101"/>
        <v>7919834.258524796</v>
      </c>
      <c r="BT340" s="157">
        <f t="shared" si="102"/>
        <v>8204039.1908224169</v>
      </c>
      <c r="BU340" s="158">
        <f t="shared" si="103"/>
        <v>8370532.9934856948</v>
      </c>
      <c r="BV340" s="159">
        <f t="shared" si="104"/>
        <v>1.0092109319869085</v>
      </c>
      <c r="BW340" s="160">
        <f t="shared" si="105"/>
        <v>1.0254503743579377</v>
      </c>
      <c r="BX340" s="161">
        <f t="shared" si="106"/>
        <v>1.0266436022234529</v>
      </c>
      <c r="BY340" s="29">
        <f t="shared" si="92"/>
        <v>0</v>
      </c>
      <c r="BZ340" s="59">
        <f t="shared" si="93"/>
        <v>0</v>
      </c>
      <c r="CA340" s="60">
        <f t="shared" si="94"/>
        <v>0</v>
      </c>
      <c r="CB340" s="29">
        <f t="shared" si="107"/>
        <v>0</v>
      </c>
      <c r="CC340" s="59">
        <f t="shared" si="108"/>
        <v>0</v>
      </c>
      <c r="CD340" s="60">
        <f t="shared" si="109"/>
        <v>0</v>
      </c>
      <c r="CE340" s="29">
        <f t="shared" si="98"/>
        <v>0</v>
      </c>
      <c r="CF340" s="59">
        <f t="shared" si="99"/>
        <v>0</v>
      </c>
      <c r="CG340" s="60">
        <f t="shared" si="100"/>
        <v>0</v>
      </c>
      <c r="CJ340" s="121"/>
    </row>
    <row r="341" spans="1:88" x14ac:dyDescent="0.2">
      <c r="A341" s="39" t="s">
        <v>737</v>
      </c>
      <c r="B341" s="38" t="s">
        <v>805</v>
      </c>
      <c r="C341" s="39" t="s">
        <v>755</v>
      </c>
      <c r="D341" s="9"/>
      <c r="E341" s="9"/>
      <c r="F341" s="47"/>
      <c r="G341" s="47"/>
      <c r="H341" s="47"/>
      <c r="I341" s="98" t="s">
        <v>782</v>
      </c>
      <c r="J341" s="64">
        <v>0.01</v>
      </c>
      <c r="K341" s="190">
        <v>13916130</v>
      </c>
      <c r="L341" s="124">
        <v>14187223.441558441</v>
      </c>
      <c r="M341" s="125">
        <v>14458317.174493</v>
      </c>
      <c r="N341" s="147">
        <v>12872420.25</v>
      </c>
      <c r="O341" s="133">
        <v>13123181.683441559</v>
      </c>
      <c r="P341" s="148">
        <v>13373943.386406025</v>
      </c>
      <c r="Q341" s="149">
        <v>0</v>
      </c>
      <c r="R341" s="150">
        <v>0</v>
      </c>
      <c r="S341" s="151">
        <v>0</v>
      </c>
      <c r="T341" s="147">
        <v>8833057.1072610021</v>
      </c>
      <c r="U341" s="124">
        <v>9005129.6483115405</v>
      </c>
      <c r="V341" s="134">
        <v>9177202.1893630009</v>
      </c>
      <c r="W341" s="135">
        <v>1413833</v>
      </c>
      <c r="X341" s="153" t="s">
        <v>821</v>
      </c>
      <c r="Y341" s="153" t="s">
        <v>821</v>
      </c>
      <c r="Z341" s="103">
        <v>4902799.2556122448</v>
      </c>
      <c r="AA341" s="49">
        <v>5079734.4418367343</v>
      </c>
      <c r="AB341" s="109">
        <v>4871446.3362244898</v>
      </c>
      <c r="AC341" s="103">
        <v>213014.74064999999</v>
      </c>
      <c r="AD341" s="49">
        <v>230993.69</v>
      </c>
      <c r="AE341" s="104">
        <v>243982.36499999999</v>
      </c>
      <c r="AF341" s="147"/>
      <c r="AG341" s="124">
        <v>4599.4389500000007</v>
      </c>
      <c r="AH341" s="134">
        <v>6893.81</v>
      </c>
      <c r="AI341" s="147"/>
      <c r="AJ341" s="124"/>
      <c r="AK341" s="148"/>
      <c r="AL341" s="147"/>
      <c r="AM341" s="124"/>
      <c r="AN341" s="155"/>
      <c r="AO341" s="147"/>
      <c r="AP341" s="124"/>
      <c r="AQ341" s="125"/>
      <c r="AR341" s="147"/>
      <c r="AS341" s="124"/>
      <c r="AT341" s="134"/>
      <c r="AU341" s="147"/>
      <c r="AV341" s="124"/>
      <c r="AW341" s="134"/>
      <c r="AX341" s="147"/>
      <c r="AY341" s="124"/>
      <c r="AZ341" s="134"/>
      <c r="BA341" s="147"/>
      <c r="BB341" s="124"/>
      <c r="BC341" s="148"/>
      <c r="BD341" s="147"/>
      <c r="BE341" s="124"/>
      <c r="BF341" s="155"/>
      <c r="BG341" s="147"/>
      <c r="BH341" s="124"/>
      <c r="BI341" s="125"/>
      <c r="BJ341" s="147"/>
      <c r="BK341" s="124"/>
      <c r="BL341" s="134"/>
      <c r="BM341" s="147"/>
      <c r="BN341" s="124"/>
      <c r="BO341" s="155"/>
      <c r="BP341" s="147"/>
      <c r="BQ341" s="124"/>
      <c r="BR341" s="125"/>
      <c r="BS341" s="156">
        <f t="shared" si="101"/>
        <v>13960181.767523248</v>
      </c>
      <c r="BT341" s="157">
        <f t="shared" si="102"/>
        <v>14317629.553098276</v>
      </c>
      <c r="BU341" s="158">
        <f t="shared" si="103"/>
        <v>14296697.034587491</v>
      </c>
      <c r="BV341" s="159">
        <f t="shared" si="104"/>
        <v>1.0031655185402297</v>
      </c>
      <c r="BW341" s="160">
        <f t="shared" si="105"/>
        <v>1.0091917993733599</v>
      </c>
      <c r="BX341" s="161">
        <f t="shared" si="106"/>
        <v>0.98882164930019412</v>
      </c>
      <c r="BY341" s="29">
        <f t="shared" si="92"/>
        <v>0</v>
      </c>
      <c r="BZ341" s="59">
        <f t="shared" si="93"/>
        <v>0</v>
      </c>
      <c r="CA341" s="60">
        <f t="shared" si="94"/>
        <v>0</v>
      </c>
      <c r="CB341" s="29">
        <f t="shared" si="107"/>
        <v>0</v>
      </c>
      <c r="CC341" s="59">
        <f t="shared" si="108"/>
        <v>0</v>
      </c>
      <c r="CD341" s="60">
        <f t="shared" si="109"/>
        <v>0</v>
      </c>
      <c r="CE341" s="29">
        <f t="shared" si="98"/>
        <v>0</v>
      </c>
      <c r="CF341" s="59">
        <f t="shared" si="99"/>
        <v>0</v>
      </c>
      <c r="CG341" s="60">
        <f t="shared" si="100"/>
        <v>0</v>
      </c>
      <c r="CJ341" s="121"/>
    </row>
    <row r="342" spans="1:88" x14ac:dyDescent="0.2">
      <c r="A342" s="39" t="s">
        <v>715</v>
      </c>
      <c r="B342" s="38" t="s">
        <v>805</v>
      </c>
      <c r="C342" s="39" t="s">
        <v>756</v>
      </c>
      <c r="D342" s="9"/>
      <c r="E342" s="9"/>
      <c r="F342" s="47"/>
      <c r="G342" s="47"/>
      <c r="H342" s="47"/>
      <c r="I342" s="98" t="s">
        <v>782</v>
      </c>
      <c r="J342" s="64">
        <v>0.01</v>
      </c>
      <c r="K342" s="190">
        <v>4998557</v>
      </c>
      <c r="L342" s="124">
        <v>5095931.487012987</v>
      </c>
      <c r="M342" s="125">
        <v>5193305.4989339998</v>
      </c>
      <c r="N342" s="147">
        <v>4623665.2250000006</v>
      </c>
      <c r="O342" s="133">
        <v>4713736.6254870128</v>
      </c>
      <c r="P342" s="148">
        <v>4803807.5865139505</v>
      </c>
      <c r="Q342" s="149">
        <v>0</v>
      </c>
      <c r="R342" s="150">
        <v>0</v>
      </c>
      <c r="S342" s="151">
        <v>0</v>
      </c>
      <c r="T342" s="147">
        <v>2614293.6168960002</v>
      </c>
      <c r="U342" s="124">
        <v>2665221.4146277402</v>
      </c>
      <c r="V342" s="134">
        <v>2716149.2123599998</v>
      </c>
      <c r="W342" s="135">
        <v>4216511</v>
      </c>
      <c r="X342" s="153" t="s">
        <v>821</v>
      </c>
      <c r="Y342" s="153" t="s">
        <v>821</v>
      </c>
      <c r="Z342" s="103">
        <v>2231537.7989795916</v>
      </c>
      <c r="AA342" s="49">
        <v>2341419.7387755103</v>
      </c>
      <c r="AB342" s="109">
        <v>2314885.5581632652</v>
      </c>
      <c r="AC342" s="103">
        <v>92015.076449999993</v>
      </c>
      <c r="AD342" s="49">
        <v>97507.604999999996</v>
      </c>
      <c r="AE342" s="104">
        <v>101841.93000000001</v>
      </c>
      <c r="AF342" s="147"/>
      <c r="AG342" s="124">
        <v>1011.025</v>
      </c>
      <c r="AH342" s="134">
        <v>2780.78</v>
      </c>
      <c r="AI342" s="147"/>
      <c r="AJ342" s="124"/>
      <c r="AK342" s="148"/>
      <c r="AL342" s="147"/>
      <c r="AM342" s="124"/>
      <c r="AN342" s="155"/>
      <c r="AO342" s="147"/>
      <c r="AP342" s="124"/>
      <c r="AQ342" s="125"/>
      <c r="AR342" s="147"/>
      <c r="AS342" s="124"/>
      <c r="AT342" s="134"/>
      <c r="AU342" s="147"/>
      <c r="AV342" s="124"/>
      <c r="AW342" s="134"/>
      <c r="AX342" s="147"/>
      <c r="AY342" s="124"/>
      <c r="AZ342" s="134"/>
      <c r="BA342" s="147"/>
      <c r="BB342" s="124"/>
      <c r="BC342" s="148"/>
      <c r="BD342" s="147"/>
      <c r="BE342" s="124"/>
      <c r="BF342" s="155"/>
      <c r="BG342" s="147"/>
      <c r="BH342" s="124"/>
      <c r="BI342" s="125"/>
      <c r="BJ342" s="147"/>
      <c r="BK342" s="124"/>
      <c r="BL342" s="134"/>
      <c r="BM342" s="147"/>
      <c r="BN342" s="124"/>
      <c r="BO342" s="155"/>
      <c r="BP342" s="147"/>
      <c r="BQ342" s="124"/>
      <c r="BR342" s="125"/>
      <c r="BS342" s="156">
        <f t="shared" si="101"/>
        <v>4971578.5803255923</v>
      </c>
      <c r="BT342" s="157">
        <f t="shared" si="102"/>
        <v>5096726.7614032505</v>
      </c>
      <c r="BU342" s="158">
        <f t="shared" si="103"/>
        <v>5127224.4585232651</v>
      </c>
      <c r="BV342" s="159">
        <f t="shared" si="104"/>
        <v>0.99460275842119883</v>
      </c>
      <c r="BW342" s="160">
        <f t="shared" si="105"/>
        <v>1.000156060651971</v>
      </c>
      <c r="BX342" s="161">
        <f t="shared" si="106"/>
        <v>0.9872757263318519</v>
      </c>
      <c r="BY342" s="29">
        <f t="shared" si="92"/>
        <v>0</v>
      </c>
      <c r="BZ342" s="59">
        <f t="shared" si="93"/>
        <v>0</v>
      </c>
      <c r="CA342" s="60">
        <f t="shared" si="94"/>
        <v>0</v>
      </c>
      <c r="CB342" s="29">
        <f t="shared" si="107"/>
        <v>0</v>
      </c>
      <c r="CC342" s="59">
        <f t="shared" si="108"/>
        <v>0</v>
      </c>
      <c r="CD342" s="60">
        <f t="shared" si="109"/>
        <v>0</v>
      </c>
      <c r="CE342" s="29">
        <f t="shared" si="98"/>
        <v>0</v>
      </c>
      <c r="CF342" s="59">
        <f t="shared" si="99"/>
        <v>0</v>
      </c>
      <c r="CG342" s="60">
        <f t="shared" si="100"/>
        <v>0</v>
      </c>
      <c r="CJ342" s="121"/>
    </row>
    <row r="343" spans="1:88" x14ac:dyDescent="0.2">
      <c r="A343" s="39" t="s">
        <v>735</v>
      </c>
      <c r="B343" s="38" t="s">
        <v>805</v>
      </c>
      <c r="C343" s="39" t="s">
        <v>757</v>
      </c>
      <c r="D343" s="9"/>
      <c r="E343" s="9"/>
      <c r="F343" s="47"/>
      <c r="G343" s="47"/>
      <c r="H343" s="47"/>
      <c r="I343" s="98" t="s">
        <v>782</v>
      </c>
      <c r="J343" s="64">
        <v>0.01</v>
      </c>
      <c r="K343" s="190">
        <v>6222511</v>
      </c>
      <c r="L343" s="124">
        <v>6343728.7467532465</v>
      </c>
      <c r="M343" s="125">
        <v>6464946.0170240002</v>
      </c>
      <c r="N343" s="147">
        <v>5755822.6749999998</v>
      </c>
      <c r="O343" s="133">
        <v>5867949.0907467529</v>
      </c>
      <c r="P343" s="148">
        <v>5980075.0657472005</v>
      </c>
      <c r="Q343" s="149">
        <v>0</v>
      </c>
      <c r="R343" s="150">
        <v>0</v>
      </c>
      <c r="S343" s="151">
        <v>0</v>
      </c>
      <c r="T343" s="147">
        <v>4810947.8702489994</v>
      </c>
      <c r="U343" s="124">
        <v>4904667.633955149</v>
      </c>
      <c r="V343" s="134">
        <v>4998387.3976619998</v>
      </c>
      <c r="W343" s="135">
        <v>0</v>
      </c>
      <c r="X343" s="153" t="s">
        <v>821</v>
      </c>
      <c r="Y343" s="153" t="s">
        <v>821</v>
      </c>
      <c r="Z343" s="103">
        <v>1352077.6122448982</v>
      </c>
      <c r="AA343" s="49">
        <v>1452246.224489796</v>
      </c>
      <c r="AB343" s="109">
        <v>1359184.0204081633</v>
      </c>
      <c r="AC343" s="103">
        <v>55006.080000000002</v>
      </c>
      <c r="AD343" s="49">
        <v>58331.43</v>
      </c>
      <c r="AE343" s="104">
        <v>61397.31</v>
      </c>
      <c r="AF343" s="147"/>
      <c r="AG343" s="124">
        <v>1238.4449999999999</v>
      </c>
      <c r="AH343" s="134">
        <v>1397.2850000000001</v>
      </c>
      <c r="AI343" s="147"/>
      <c r="AJ343" s="124"/>
      <c r="AK343" s="148"/>
      <c r="AL343" s="147"/>
      <c r="AM343" s="124"/>
      <c r="AN343" s="155"/>
      <c r="AO343" s="147"/>
      <c r="AP343" s="124"/>
      <c r="AQ343" s="125"/>
      <c r="AR343" s="147"/>
      <c r="AS343" s="124"/>
      <c r="AT343" s="134"/>
      <c r="AU343" s="147"/>
      <c r="AV343" s="124"/>
      <c r="AW343" s="134"/>
      <c r="AX343" s="147"/>
      <c r="AY343" s="124"/>
      <c r="AZ343" s="134"/>
      <c r="BA343" s="147"/>
      <c r="BB343" s="124"/>
      <c r="BC343" s="148"/>
      <c r="BD343" s="147"/>
      <c r="BE343" s="124"/>
      <c r="BF343" s="155"/>
      <c r="BG343" s="147"/>
      <c r="BH343" s="124"/>
      <c r="BI343" s="125"/>
      <c r="BJ343" s="147"/>
      <c r="BK343" s="124"/>
      <c r="BL343" s="134"/>
      <c r="BM343" s="147"/>
      <c r="BN343" s="124"/>
      <c r="BO343" s="155"/>
      <c r="BP343" s="147"/>
      <c r="BQ343" s="124"/>
      <c r="BR343" s="125"/>
      <c r="BS343" s="156">
        <f t="shared" si="101"/>
        <v>6218031.562493898</v>
      </c>
      <c r="BT343" s="157">
        <f t="shared" si="102"/>
        <v>6416483.733444945</v>
      </c>
      <c r="BU343" s="158">
        <f t="shared" si="103"/>
        <v>6420366.0130701633</v>
      </c>
      <c r="BV343" s="159">
        <f t="shared" si="104"/>
        <v>0.99928012381077314</v>
      </c>
      <c r="BW343" s="160">
        <f t="shared" si="105"/>
        <v>1.0114688047985871</v>
      </c>
      <c r="BX343" s="161">
        <f t="shared" si="106"/>
        <v>0.99310435016217535</v>
      </c>
      <c r="BY343" s="29">
        <f t="shared" si="92"/>
        <v>0</v>
      </c>
      <c r="BZ343" s="59">
        <f t="shared" si="93"/>
        <v>0</v>
      </c>
      <c r="CA343" s="60">
        <f t="shared" si="94"/>
        <v>0</v>
      </c>
      <c r="CB343" s="29">
        <f t="shared" si="107"/>
        <v>0</v>
      </c>
      <c r="CC343" s="59">
        <f t="shared" si="108"/>
        <v>0</v>
      </c>
      <c r="CD343" s="60">
        <f t="shared" si="109"/>
        <v>0</v>
      </c>
      <c r="CE343" s="29">
        <f t="shared" si="98"/>
        <v>0</v>
      </c>
      <c r="CF343" s="59">
        <f t="shared" si="99"/>
        <v>0</v>
      </c>
      <c r="CG343" s="60">
        <f t="shared" si="100"/>
        <v>0</v>
      </c>
      <c r="CJ343" s="121"/>
    </row>
    <row r="344" spans="1:88" x14ac:dyDescent="0.2">
      <c r="A344" s="39" t="s">
        <v>719</v>
      </c>
      <c r="B344" s="38" t="s">
        <v>805</v>
      </c>
      <c r="C344" s="39" t="s">
        <v>758</v>
      </c>
      <c r="D344" s="9"/>
      <c r="E344" s="9"/>
      <c r="F344" s="47"/>
      <c r="G344" s="47"/>
      <c r="H344" s="36" t="s">
        <v>832</v>
      </c>
      <c r="I344" s="98" t="s">
        <v>782</v>
      </c>
      <c r="J344" s="64">
        <v>0.01</v>
      </c>
      <c r="K344" s="190">
        <v>6782148</v>
      </c>
      <c r="L344" s="124">
        <v>6914267.7662337655</v>
      </c>
      <c r="M344" s="125">
        <v>7046387.9489019997</v>
      </c>
      <c r="N344" s="147">
        <v>6273486.9000000004</v>
      </c>
      <c r="O344" s="133">
        <v>6395697.6837662337</v>
      </c>
      <c r="P344" s="148">
        <v>6517908.8527343497</v>
      </c>
      <c r="Q344" s="149">
        <v>0</v>
      </c>
      <c r="R344" s="150">
        <v>0</v>
      </c>
      <c r="S344" s="151">
        <v>0</v>
      </c>
      <c r="T344" s="147">
        <v>4551493.565053001</v>
      </c>
      <c r="U344" s="124">
        <v>4640159.0241124742</v>
      </c>
      <c r="V344" s="134">
        <v>4728824.4831710001</v>
      </c>
      <c r="W344" s="135">
        <v>0</v>
      </c>
      <c r="X344" s="153" t="s">
        <v>821</v>
      </c>
      <c r="Y344" s="153" t="s">
        <v>821</v>
      </c>
      <c r="Z344" s="103">
        <v>2137175.2525510206</v>
      </c>
      <c r="AA344" s="49">
        <v>2253654.7433673474</v>
      </c>
      <c r="AB344" s="109">
        <v>2255862.0602040817</v>
      </c>
      <c r="AC344" s="103">
        <v>94185.757550000009</v>
      </c>
      <c r="AD344" s="49">
        <v>101586.675</v>
      </c>
      <c r="AE344" s="104">
        <v>107892.28</v>
      </c>
      <c r="AF344" s="147"/>
      <c r="AG344" s="124">
        <v>1732.63</v>
      </c>
      <c r="AH344" s="134">
        <v>2605.895</v>
      </c>
      <c r="AI344" s="147"/>
      <c r="AJ344" s="124"/>
      <c r="AK344" s="148"/>
      <c r="AL344" s="147"/>
      <c r="AM344" s="124"/>
      <c r="AN344" s="155"/>
      <c r="AO344" s="147"/>
      <c r="AP344" s="124"/>
      <c r="AQ344" s="125"/>
      <c r="AR344" s="147"/>
      <c r="AS344" s="124"/>
      <c r="AT344" s="134"/>
      <c r="AU344" s="147"/>
      <c r="AV344" s="124"/>
      <c r="AW344" s="134"/>
      <c r="AX344" s="147"/>
      <c r="AY344" s="124"/>
      <c r="AZ344" s="134"/>
      <c r="BA344" s="147"/>
      <c r="BB344" s="124"/>
      <c r="BC344" s="148"/>
      <c r="BD344" s="147"/>
      <c r="BE344" s="124"/>
      <c r="BF344" s="155"/>
      <c r="BG344" s="147"/>
      <c r="BH344" s="124"/>
      <c r="BI344" s="125"/>
      <c r="BJ344" s="147"/>
      <c r="BK344" s="124"/>
      <c r="BL344" s="134"/>
      <c r="BM344" s="147"/>
      <c r="BN344" s="124"/>
      <c r="BO344" s="155"/>
      <c r="BP344" s="147"/>
      <c r="BQ344" s="124"/>
      <c r="BR344" s="125"/>
      <c r="BS344" s="156">
        <f t="shared" si="101"/>
        <v>6782854.5751540214</v>
      </c>
      <c r="BT344" s="157">
        <f t="shared" si="102"/>
        <v>6997133.0724798217</v>
      </c>
      <c r="BU344" s="158">
        <f t="shared" si="103"/>
        <v>7095184.7183750812</v>
      </c>
      <c r="BV344" s="159">
        <f t="shared" si="104"/>
        <v>1.0001041816182752</v>
      </c>
      <c r="BW344" s="160">
        <f t="shared" si="105"/>
        <v>1.0119846828395529</v>
      </c>
      <c r="BX344" s="161">
        <f t="shared" si="106"/>
        <v>1.0069250756312225</v>
      </c>
      <c r="BY344" s="29">
        <f t="shared" si="92"/>
        <v>0</v>
      </c>
      <c r="BZ344" s="59">
        <f t="shared" si="93"/>
        <v>0</v>
      </c>
      <c r="CA344" s="60">
        <f t="shared" si="94"/>
        <v>0</v>
      </c>
      <c r="CB344" s="29">
        <f t="shared" si="107"/>
        <v>0</v>
      </c>
      <c r="CC344" s="59">
        <f t="shared" si="108"/>
        <v>0</v>
      </c>
      <c r="CD344" s="60">
        <f t="shared" si="109"/>
        <v>0</v>
      </c>
      <c r="CE344" s="29">
        <f t="shared" si="98"/>
        <v>0</v>
      </c>
      <c r="CF344" s="59">
        <f t="shared" si="99"/>
        <v>0</v>
      </c>
      <c r="CG344" s="60">
        <f t="shared" si="100"/>
        <v>0</v>
      </c>
      <c r="CJ344" s="121"/>
    </row>
    <row r="345" spans="1:88" x14ac:dyDescent="0.2">
      <c r="A345" s="39" t="s">
        <v>704</v>
      </c>
      <c r="B345" s="38" t="s">
        <v>805</v>
      </c>
      <c r="C345" s="39" t="s">
        <v>662</v>
      </c>
      <c r="D345" s="9"/>
      <c r="E345" s="9"/>
      <c r="F345" s="47"/>
      <c r="G345" s="47"/>
      <c r="H345" s="36" t="s">
        <v>830</v>
      </c>
      <c r="I345" s="98" t="s">
        <v>782</v>
      </c>
      <c r="J345" s="64">
        <v>0.01</v>
      </c>
      <c r="K345" s="190">
        <v>14430913</v>
      </c>
      <c r="L345" s="124">
        <v>14712034.681818182</v>
      </c>
      <c r="M345" s="125">
        <v>14993156.607806001</v>
      </c>
      <c r="N345" s="147">
        <v>13348594.525</v>
      </c>
      <c r="O345" s="133">
        <v>13608632.080681819</v>
      </c>
      <c r="P345" s="148">
        <v>13868669.862220552</v>
      </c>
      <c r="Q345" s="149">
        <v>0</v>
      </c>
      <c r="R345" s="150">
        <v>0</v>
      </c>
      <c r="S345" s="151">
        <v>0</v>
      </c>
      <c r="T345" s="147">
        <v>8364369.8796619996</v>
      </c>
      <c r="U345" s="124">
        <v>8527312.1500450261</v>
      </c>
      <c r="V345" s="134">
        <v>8690254.4204290006</v>
      </c>
      <c r="W345" s="135">
        <v>274398</v>
      </c>
      <c r="X345" s="153" t="s">
        <v>821</v>
      </c>
      <c r="Y345" s="153" t="s">
        <v>821</v>
      </c>
      <c r="Z345" s="103">
        <v>5707895.6081632655</v>
      </c>
      <c r="AA345" s="49">
        <v>5940149.75</v>
      </c>
      <c r="AB345" s="109">
        <v>6215823.5821428578</v>
      </c>
      <c r="AC345" s="103">
        <v>154923.82475</v>
      </c>
      <c r="AD345" s="49">
        <v>167929.23</v>
      </c>
      <c r="AE345" s="104">
        <v>178620.69500000001</v>
      </c>
      <c r="AF345" s="147"/>
      <c r="AG345" s="124">
        <v>4244.4400000000005</v>
      </c>
      <c r="AH345" s="134">
        <v>5484.74</v>
      </c>
      <c r="AI345" s="147"/>
      <c r="AJ345" s="124"/>
      <c r="AK345" s="148"/>
      <c r="AL345" s="147"/>
      <c r="AM345" s="124"/>
      <c r="AN345" s="155"/>
      <c r="AO345" s="147"/>
      <c r="AP345" s="124"/>
      <c r="AQ345" s="125"/>
      <c r="AR345" s="147"/>
      <c r="AS345" s="124"/>
      <c r="AT345" s="134"/>
      <c r="AU345" s="147"/>
      <c r="AV345" s="124"/>
      <c r="AW345" s="134"/>
      <c r="AX345" s="147"/>
      <c r="AY345" s="124"/>
      <c r="AZ345" s="134"/>
      <c r="BA345" s="147"/>
      <c r="BB345" s="124"/>
      <c r="BC345" s="148"/>
      <c r="BD345" s="147"/>
      <c r="BE345" s="124"/>
      <c r="BF345" s="155"/>
      <c r="BG345" s="147"/>
      <c r="BH345" s="124"/>
      <c r="BI345" s="125"/>
      <c r="BJ345" s="147"/>
      <c r="BK345" s="124"/>
      <c r="BL345" s="134"/>
      <c r="BM345" s="147"/>
      <c r="BN345" s="124"/>
      <c r="BO345" s="155"/>
      <c r="BP345" s="147"/>
      <c r="BQ345" s="124"/>
      <c r="BR345" s="125"/>
      <c r="BS345" s="156">
        <f t="shared" si="101"/>
        <v>14229384.496575266</v>
      </c>
      <c r="BT345" s="157">
        <f t="shared" si="102"/>
        <v>14639086.774045028</v>
      </c>
      <c r="BU345" s="158">
        <f t="shared" si="103"/>
        <v>15089634.641571859</v>
      </c>
      <c r="BV345" s="159">
        <f t="shared" si="104"/>
        <v>0.9860349443292511</v>
      </c>
      <c r="BW345" s="160">
        <f t="shared" si="105"/>
        <v>0.99504161665256907</v>
      </c>
      <c r="BX345" s="161">
        <f t="shared" si="106"/>
        <v>1.0064348046438485</v>
      </c>
      <c r="BY345" s="29">
        <f t="shared" si="92"/>
        <v>0</v>
      </c>
      <c r="BZ345" s="59">
        <f t="shared" si="93"/>
        <v>0</v>
      </c>
      <c r="CA345" s="60">
        <f t="shared" si="94"/>
        <v>0</v>
      </c>
      <c r="CB345" s="29">
        <f t="shared" si="107"/>
        <v>0</v>
      </c>
      <c r="CC345" s="59">
        <f t="shared" si="108"/>
        <v>0</v>
      </c>
      <c r="CD345" s="60">
        <f t="shared" si="109"/>
        <v>0</v>
      </c>
      <c r="CE345" s="29">
        <f t="shared" si="98"/>
        <v>0</v>
      </c>
      <c r="CF345" s="59">
        <f t="shared" si="99"/>
        <v>0</v>
      </c>
      <c r="CG345" s="60">
        <f t="shared" si="100"/>
        <v>0</v>
      </c>
      <c r="CJ345" s="121"/>
    </row>
    <row r="346" spans="1:88" x14ac:dyDescent="0.2">
      <c r="A346" s="39" t="s">
        <v>706</v>
      </c>
      <c r="B346" s="38" t="s">
        <v>805</v>
      </c>
      <c r="C346" s="39" t="s">
        <v>759</v>
      </c>
      <c r="D346" s="9"/>
      <c r="E346" s="9"/>
      <c r="F346" s="47"/>
      <c r="G346" s="47"/>
      <c r="H346" s="47"/>
      <c r="I346" s="98" t="s">
        <v>782</v>
      </c>
      <c r="J346" s="64">
        <v>0.01</v>
      </c>
      <c r="K346" s="190">
        <v>12725597</v>
      </c>
      <c r="L346" s="124">
        <v>12973498.240259741</v>
      </c>
      <c r="M346" s="125">
        <v>13221399.981248001</v>
      </c>
      <c r="N346" s="147">
        <v>11771177.225000001</v>
      </c>
      <c r="O346" s="133">
        <v>12000485.87224026</v>
      </c>
      <c r="P346" s="148">
        <v>12229794.982654402</v>
      </c>
      <c r="Q346" s="149">
        <v>0</v>
      </c>
      <c r="R346" s="150">
        <v>0</v>
      </c>
      <c r="S346" s="151">
        <v>0</v>
      </c>
      <c r="T346" s="147">
        <v>6343965.3094729995</v>
      </c>
      <c r="U346" s="124">
        <v>6467549.0492679281</v>
      </c>
      <c r="V346" s="134">
        <v>6591132.7890630001</v>
      </c>
      <c r="W346" s="135">
        <v>0</v>
      </c>
      <c r="X346" s="153" t="s">
        <v>821</v>
      </c>
      <c r="Y346" s="153" t="s">
        <v>821</v>
      </c>
      <c r="Z346" s="103">
        <v>5788263.9979591845</v>
      </c>
      <c r="AA346" s="49">
        <v>6514865.0836734688</v>
      </c>
      <c r="AB346" s="109">
        <v>6686279.2158163264</v>
      </c>
      <c r="AC346" s="103">
        <v>135434.8248</v>
      </c>
      <c r="AD346" s="49">
        <v>144757.44500000001</v>
      </c>
      <c r="AE346" s="104">
        <v>152228.64499999999</v>
      </c>
      <c r="AF346" s="147"/>
      <c r="AG346" s="124">
        <v>3131.9749999999999</v>
      </c>
      <c r="AH346" s="134">
        <v>4572.75</v>
      </c>
      <c r="AI346" s="147"/>
      <c r="AJ346" s="124"/>
      <c r="AK346" s="148"/>
      <c r="AL346" s="147"/>
      <c r="AM346" s="124"/>
      <c r="AN346" s="155"/>
      <c r="AO346" s="147"/>
      <c r="AP346" s="124"/>
      <c r="AQ346" s="125"/>
      <c r="AR346" s="147"/>
      <c r="AS346" s="124"/>
      <c r="AT346" s="134"/>
      <c r="AU346" s="147"/>
      <c r="AV346" s="124"/>
      <c r="AW346" s="134"/>
      <c r="AX346" s="147"/>
      <c r="AY346" s="124"/>
      <c r="AZ346" s="134"/>
      <c r="BA346" s="147"/>
      <c r="BB346" s="124"/>
      <c r="BC346" s="148"/>
      <c r="BD346" s="147"/>
      <c r="BE346" s="124"/>
      <c r="BF346" s="155"/>
      <c r="BG346" s="147"/>
      <c r="BH346" s="124"/>
      <c r="BI346" s="125"/>
      <c r="BJ346" s="147"/>
      <c r="BK346" s="124"/>
      <c r="BL346" s="134"/>
      <c r="BM346" s="147"/>
      <c r="BN346" s="124"/>
      <c r="BO346" s="155"/>
      <c r="BP346" s="147"/>
      <c r="BQ346" s="124"/>
      <c r="BR346" s="125"/>
      <c r="BS346" s="156">
        <f t="shared" si="101"/>
        <v>12267664.132232184</v>
      </c>
      <c r="BT346" s="157">
        <f t="shared" si="102"/>
        <v>13130303.552941397</v>
      </c>
      <c r="BU346" s="158">
        <f t="shared" si="103"/>
        <v>13434213.399879325</v>
      </c>
      <c r="BV346" s="159">
        <f t="shared" si="104"/>
        <v>0.96401482242697012</v>
      </c>
      <c r="BW346" s="160">
        <f t="shared" si="105"/>
        <v>1.0120865868077935</v>
      </c>
      <c r="BX346" s="161">
        <f t="shared" si="106"/>
        <v>1.0160961334603869</v>
      </c>
      <c r="BY346" s="29">
        <f t="shared" si="92"/>
        <v>0</v>
      </c>
      <c r="BZ346" s="59">
        <f t="shared" si="93"/>
        <v>0</v>
      </c>
      <c r="CA346" s="60">
        <f t="shared" si="94"/>
        <v>0</v>
      </c>
      <c r="CB346" s="29">
        <f t="shared" si="107"/>
        <v>0</v>
      </c>
      <c r="CC346" s="59">
        <f t="shared" si="108"/>
        <v>0</v>
      </c>
      <c r="CD346" s="60">
        <f t="shared" si="109"/>
        <v>0</v>
      </c>
      <c r="CE346" s="29">
        <f t="shared" si="98"/>
        <v>0</v>
      </c>
      <c r="CF346" s="59">
        <f t="shared" si="99"/>
        <v>0</v>
      </c>
      <c r="CG346" s="60">
        <f t="shared" si="100"/>
        <v>0</v>
      </c>
      <c r="CJ346" s="121"/>
    </row>
    <row r="347" spans="1:88" x14ac:dyDescent="0.2">
      <c r="A347" s="39" t="s">
        <v>721</v>
      </c>
      <c r="B347" s="38" t="s">
        <v>805</v>
      </c>
      <c r="C347" s="39" t="s">
        <v>760</v>
      </c>
      <c r="D347" s="9"/>
      <c r="E347" s="9"/>
      <c r="F347" s="47"/>
      <c r="G347" s="47"/>
      <c r="H347" s="47"/>
      <c r="I347" s="98" t="s">
        <v>782</v>
      </c>
      <c r="J347" s="64">
        <v>0.01</v>
      </c>
      <c r="K347" s="190">
        <v>4968681</v>
      </c>
      <c r="L347" s="124">
        <v>5065473.487012987</v>
      </c>
      <c r="M347" s="125">
        <v>5162266.2983489996</v>
      </c>
      <c r="N347" s="147">
        <v>4596029.9249999998</v>
      </c>
      <c r="O347" s="133">
        <v>4685562.9754870133</v>
      </c>
      <c r="P347" s="148">
        <v>4775096.3259728253</v>
      </c>
      <c r="Q347" s="149">
        <v>0</v>
      </c>
      <c r="R347" s="150">
        <v>0</v>
      </c>
      <c r="S347" s="151">
        <v>0</v>
      </c>
      <c r="T347" s="147">
        <v>2715325.0608080006</v>
      </c>
      <c r="U347" s="124">
        <v>2768221.0035510133</v>
      </c>
      <c r="V347" s="134">
        <v>2821116.9462939999</v>
      </c>
      <c r="W347" s="135">
        <v>6303973</v>
      </c>
      <c r="X347" s="153" t="s">
        <v>821</v>
      </c>
      <c r="Y347" s="153" t="s">
        <v>821</v>
      </c>
      <c r="Z347" s="103">
        <v>2135526.5413265307</v>
      </c>
      <c r="AA347" s="49">
        <v>2071187.2602040817</v>
      </c>
      <c r="AB347" s="109">
        <v>2317453.0841836738</v>
      </c>
      <c r="AC347" s="103">
        <v>82186.367100000018</v>
      </c>
      <c r="AD347" s="49">
        <v>88332.67</v>
      </c>
      <c r="AE347" s="104">
        <v>93553.934999999998</v>
      </c>
      <c r="AF347" s="147"/>
      <c r="AG347" s="124">
        <v>1711.7850000000001</v>
      </c>
      <c r="AH347" s="134">
        <v>2502.1950000000002</v>
      </c>
      <c r="AI347" s="147"/>
      <c r="AJ347" s="124"/>
      <c r="AK347" s="148"/>
      <c r="AL347" s="147"/>
      <c r="AM347" s="124"/>
      <c r="AN347" s="155"/>
      <c r="AO347" s="147"/>
      <c r="AP347" s="124"/>
      <c r="AQ347" s="125"/>
      <c r="AR347" s="147"/>
      <c r="AS347" s="124"/>
      <c r="AT347" s="134"/>
      <c r="AU347" s="147"/>
      <c r="AV347" s="124"/>
      <c r="AW347" s="134"/>
      <c r="AX347" s="147"/>
      <c r="AY347" s="124"/>
      <c r="AZ347" s="134"/>
      <c r="BA347" s="147"/>
      <c r="BB347" s="124"/>
      <c r="BC347" s="148"/>
      <c r="BD347" s="147"/>
      <c r="BE347" s="124"/>
      <c r="BF347" s="155"/>
      <c r="BG347" s="147"/>
      <c r="BH347" s="124"/>
      <c r="BI347" s="125"/>
      <c r="BJ347" s="147"/>
      <c r="BK347" s="124"/>
      <c r="BL347" s="134"/>
      <c r="BM347" s="147"/>
      <c r="BN347" s="124"/>
      <c r="BO347" s="155"/>
      <c r="BP347" s="147"/>
      <c r="BQ347" s="124"/>
      <c r="BR347" s="125"/>
      <c r="BS347" s="156">
        <f t="shared" si="101"/>
        <v>4983469.7532345317</v>
      </c>
      <c r="BT347" s="157">
        <f t="shared" si="102"/>
        <v>4916844.7727550957</v>
      </c>
      <c r="BU347" s="158">
        <f t="shared" si="103"/>
        <v>5222018.2144776732</v>
      </c>
      <c r="BV347" s="159">
        <f t="shared" si="104"/>
        <v>1.0029763941848011</v>
      </c>
      <c r="BW347" s="160">
        <f t="shared" si="105"/>
        <v>0.97065847553265261</v>
      </c>
      <c r="BX347" s="161">
        <f t="shared" si="106"/>
        <v>1.0115747450199892</v>
      </c>
      <c r="BY347" s="29">
        <f t="shared" si="92"/>
        <v>0</v>
      </c>
      <c r="BZ347" s="59">
        <f t="shared" si="93"/>
        <v>0</v>
      </c>
      <c r="CA347" s="60">
        <f t="shared" si="94"/>
        <v>0</v>
      </c>
      <c r="CB347" s="29">
        <f t="shared" si="107"/>
        <v>0</v>
      </c>
      <c r="CC347" s="59">
        <f t="shared" si="108"/>
        <v>0</v>
      </c>
      <c r="CD347" s="60">
        <f t="shared" si="109"/>
        <v>0</v>
      </c>
      <c r="CE347" s="29">
        <f t="shared" si="98"/>
        <v>0</v>
      </c>
      <c r="CF347" s="59">
        <f t="shared" si="99"/>
        <v>0</v>
      </c>
      <c r="CG347" s="60">
        <f t="shared" si="100"/>
        <v>0</v>
      </c>
      <c r="CJ347" s="121"/>
    </row>
    <row r="348" spans="1:88" x14ac:dyDescent="0.2">
      <c r="A348" s="39" t="s">
        <v>738</v>
      </c>
      <c r="B348" s="38" t="s">
        <v>805</v>
      </c>
      <c r="C348" s="39" t="s">
        <v>761</v>
      </c>
      <c r="D348" s="9"/>
      <c r="E348" s="9"/>
      <c r="F348" s="47"/>
      <c r="G348" s="47"/>
      <c r="H348" s="47"/>
      <c r="I348" s="98" t="s">
        <v>782</v>
      </c>
      <c r="J348" s="64">
        <v>0.01</v>
      </c>
      <c r="K348" s="190">
        <v>11167759</v>
      </c>
      <c r="L348" s="124">
        <v>11385312.746753247</v>
      </c>
      <c r="M348" s="125">
        <v>11602866.179958999</v>
      </c>
      <c r="N348" s="147">
        <v>10330177.075000001</v>
      </c>
      <c r="O348" s="133">
        <v>10531414.290746754</v>
      </c>
      <c r="P348" s="148">
        <v>10732651.216462074</v>
      </c>
      <c r="Q348" s="149">
        <v>0</v>
      </c>
      <c r="R348" s="150">
        <v>0</v>
      </c>
      <c r="S348" s="151">
        <v>0</v>
      </c>
      <c r="T348" s="147">
        <v>8067001.1912209997</v>
      </c>
      <c r="U348" s="124">
        <v>8224150.5650759535</v>
      </c>
      <c r="V348" s="134">
        <v>8381299.9389310004</v>
      </c>
      <c r="W348" s="135">
        <v>4752217</v>
      </c>
      <c r="X348" s="153" t="s">
        <v>821</v>
      </c>
      <c r="Y348" s="153" t="s">
        <v>821</v>
      </c>
      <c r="Z348" s="103">
        <v>3111367.0204081633</v>
      </c>
      <c r="AA348" s="49">
        <v>3269245.775510204</v>
      </c>
      <c r="AB348" s="109">
        <v>3323648.2244897964</v>
      </c>
      <c r="AC348" s="103">
        <v>92890.098900000012</v>
      </c>
      <c r="AD348" s="49">
        <v>100348.59</v>
      </c>
      <c r="AE348" s="104">
        <v>104672.87</v>
      </c>
      <c r="AF348" s="147"/>
      <c r="AG348" s="124">
        <v>5246.625</v>
      </c>
      <c r="AH348" s="134">
        <v>2358.31</v>
      </c>
      <c r="AI348" s="147"/>
      <c r="AJ348" s="124"/>
      <c r="AK348" s="148"/>
      <c r="AL348" s="147"/>
      <c r="AM348" s="124"/>
      <c r="AN348" s="155"/>
      <c r="AO348" s="147"/>
      <c r="AP348" s="124"/>
      <c r="AQ348" s="125"/>
      <c r="AR348" s="147"/>
      <c r="AS348" s="124"/>
      <c r="AT348" s="134"/>
      <c r="AU348" s="147"/>
      <c r="AV348" s="124"/>
      <c r="AW348" s="134"/>
      <c r="AX348" s="147"/>
      <c r="AY348" s="124"/>
      <c r="AZ348" s="134"/>
      <c r="BA348" s="147"/>
      <c r="BB348" s="124"/>
      <c r="BC348" s="148"/>
      <c r="BD348" s="147"/>
      <c r="BE348" s="124"/>
      <c r="BF348" s="155"/>
      <c r="BG348" s="147"/>
      <c r="BH348" s="124"/>
      <c r="BI348" s="125"/>
      <c r="BJ348" s="147"/>
      <c r="BK348" s="124"/>
      <c r="BL348" s="134"/>
      <c r="BM348" s="147"/>
      <c r="BN348" s="124"/>
      <c r="BO348" s="155"/>
      <c r="BP348" s="147"/>
      <c r="BQ348" s="124"/>
      <c r="BR348" s="125"/>
      <c r="BS348" s="156">
        <f t="shared" si="101"/>
        <v>11309276.046529163</v>
      </c>
      <c r="BT348" s="157">
        <f t="shared" si="102"/>
        <v>11589487.121586157</v>
      </c>
      <c r="BU348" s="158">
        <f t="shared" si="103"/>
        <v>11802474.909420798</v>
      </c>
      <c r="BV348" s="159">
        <f t="shared" si="104"/>
        <v>1.0126719287664752</v>
      </c>
      <c r="BW348" s="160">
        <f t="shared" si="105"/>
        <v>1.0179331371368023</v>
      </c>
      <c r="BX348" s="161">
        <f t="shared" si="106"/>
        <v>1.0172033983988</v>
      </c>
      <c r="BY348" s="29">
        <f t="shared" si="92"/>
        <v>0</v>
      </c>
      <c r="BZ348" s="59">
        <f t="shared" si="93"/>
        <v>0</v>
      </c>
      <c r="CA348" s="60">
        <f t="shared" si="94"/>
        <v>0</v>
      </c>
      <c r="CB348" s="29">
        <f t="shared" si="107"/>
        <v>0</v>
      </c>
      <c r="CC348" s="59">
        <f t="shared" si="108"/>
        <v>0</v>
      </c>
      <c r="CD348" s="60">
        <f t="shared" si="109"/>
        <v>0</v>
      </c>
      <c r="CE348" s="29">
        <f t="shared" si="98"/>
        <v>0</v>
      </c>
      <c r="CF348" s="59">
        <f t="shared" si="99"/>
        <v>0</v>
      </c>
      <c r="CG348" s="60">
        <f t="shared" si="100"/>
        <v>0</v>
      </c>
      <c r="CJ348" s="121"/>
    </row>
    <row r="349" spans="1:88" x14ac:dyDescent="0.2">
      <c r="A349" s="39" t="s">
        <v>697</v>
      </c>
      <c r="B349" s="38" t="s">
        <v>805</v>
      </c>
      <c r="C349" s="39" t="s">
        <v>762</v>
      </c>
      <c r="D349" s="9"/>
      <c r="E349" s="9"/>
      <c r="F349" s="47"/>
      <c r="G349" s="47"/>
      <c r="H349" s="36" t="s">
        <v>801</v>
      </c>
      <c r="I349" s="98" t="s">
        <v>782</v>
      </c>
      <c r="J349" s="64">
        <v>0.01</v>
      </c>
      <c r="K349" s="190">
        <v>13019137</v>
      </c>
      <c r="L349" s="124">
        <v>13272756.551948052</v>
      </c>
      <c r="M349" s="125">
        <v>13526375.995654</v>
      </c>
      <c r="N349" s="147">
        <v>12042701.725000001</v>
      </c>
      <c r="O349" s="133">
        <v>12277299.810551949</v>
      </c>
      <c r="P349" s="148">
        <v>12511897.795979951</v>
      </c>
      <c r="Q349" s="149">
        <v>0</v>
      </c>
      <c r="R349" s="150">
        <v>0</v>
      </c>
      <c r="S349" s="151">
        <v>0</v>
      </c>
      <c r="T349" s="147">
        <v>7077346.3930970002</v>
      </c>
      <c r="U349" s="124">
        <v>7215216.7773781111</v>
      </c>
      <c r="V349" s="134">
        <v>7353087.1616590004</v>
      </c>
      <c r="W349" s="135">
        <v>12979707</v>
      </c>
      <c r="X349" s="153" t="s">
        <v>821</v>
      </c>
      <c r="Y349" s="153" t="s">
        <v>821</v>
      </c>
      <c r="Z349" s="103">
        <v>5675549.7346938774</v>
      </c>
      <c r="AA349" s="49">
        <v>5827966.1938775517</v>
      </c>
      <c r="AB349" s="109">
        <v>6233036.9117346946</v>
      </c>
      <c r="AC349" s="103">
        <v>153591.38305</v>
      </c>
      <c r="AD349" s="49">
        <v>166641.02499999999</v>
      </c>
      <c r="AE349" s="104">
        <v>175450.44</v>
      </c>
      <c r="AF349" s="147"/>
      <c r="AG349" s="124">
        <v>3190.55</v>
      </c>
      <c r="AH349" s="134">
        <v>7134.89</v>
      </c>
      <c r="AI349" s="147"/>
      <c r="AJ349" s="124"/>
      <c r="AK349" s="148"/>
      <c r="AL349" s="147"/>
      <c r="AM349" s="124"/>
      <c r="AN349" s="155"/>
      <c r="AO349" s="147"/>
      <c r="AP349" s="124"/>
      <c r="AQ349" s="125"/>
      <c r="AR349" s="147"/>
      <c r="AS349" s="124"/>
      <c r="AT349" s="134"/>
      <c r="AU349" s="147"/>
      <c r="AV349" s="124"/>
      <c r="AW349" s="134"/>
      <c r="AX349" s="147"/>
      <c r="AY349" s="124"/>
      <c r="AZ349" s="134"/>
      <c r="BA349" s="147"/>
      <c r="BB349" s="124"/>
      <c r="BC349" s="148"/>
      <c r="BD349" s="147"/>
      <c r="BE349" s="124"/>
      <c r="BF349" s="155"/>
      <c r="BG349" s="147"/>
      <c r="BH349" s="124"/>
      <c r="BI349" s="125"/>
      <c r="BJ349" s="147"/>
      <c r="BK349" s="124"/>
      <c r="BL349" s="134"/>
      <c r="BM349" s="147"/>
      <c r="BN349" s="124"/>
      <c r="BO349" s="155"/>
      <c r="BP349" s="147"/>
      <c r="BQ349" s="124"/>
      <c r="BR349" s="125"/>
      <c r="BS349" s="156">
        <f t="shared" si="101"/>
        <v>13010325.166840877</v>
      </c>
      <c r="BT349" s="157">
        <f t="shared" si="102"/>
        <v>13187055.132255662</v>
      </c>
      <c r="BU349" s="158">
        <f t="shared" si="103"/>
        <v>13742749.989393696</v>
      </c>
      <c r="BV349" s="159">
        <f t="shared" si="104"/>
        <v>0.99932316303614266</v>
      </c>
      <c r="BW349" s="160">
        <f t="shared" si="105"/>
        <v>0.99354305796561826</v>
      </c>
      <c r="BX349" s="161">
        <f t="shared" si="106"/>
        <v>1.0159964497371075</v>
      </c>
      <c r="BY349" s="29">
        <f t="shared" si="92"/>
        <v>0</v>
      </c>
      <c r="BZ349" s="59">
        <f t="shared" si="93"/>
        <v>0</v>
      </c>
      <c r="CA349" s="60">
        <f t="shared" si="94"/>
        <v>0</v>
      </c>
      <c r="CB349" s="29">
        <f t="shared" si="107"/>
        <v>0</v>
      </c>
      <c r="CC349" s="59">
        <f t="shared" si="108"/>
        <v>0</v>
      </c>
      <c r="CD349" s="60">
        <f t="shared" si="109"/>
        <v>0</v>
      </c>
      <c r="CE349" s="29">
        <f t="shared" si="98"/>
        <v>0</v>
      </c>
      <c r="CF349" s="59">
        <f t="shared" si="99"/>
        <v>0</v>
      </c>
      <c r="CG349" s="60">
        <f t="shared" si="100"/>
        <v>0</v>
      </c>
      <c r="CJ349" s="121"/>
    </row>
    <row r="350" spans="1:88" x14ac:dyDescent="0.2">
      <c r="A350" s="39" t="s">
        <v>712</v>
      </c>
      <c r="B350" s="38" t="s">
        <v>805</v>
      </c>
      <c r="C350" s="39" t="s">
        <v>763</v>
      </c>
      <c r="D350" s="9"/>
      <c r="E350" s="9"/>
      <c r="F350" s="47"/>
      <c r="G350" s="47"/>
      <c r="H350" s="47"/>
      <c r="I350" s="98" t="s">
        <v>782</v>
      </c>
      <c r="J350" s="64">
        <v>0.01</v>
      </c>
      <c r="K350" s="190">
        <v>13699122</v>
      </c>
      <c r="L350" s="124">
        <v>13965988.012987012</v>
      </c>
      <c r="M350" s="125">
        <v>14232854.462703999</v>
      </c>
      <c r="N350" s="147">
        <v>12671687.850000001</v>
      </c>
      <c r="O350" s="133">
        <v>12918538.912012987</v>
      </c>
      <c r="P350" s="148">
        <v>13165390.3780012</v>
      </c>
      <c r="Q350" s="149">
        <v>0</v>
      </c>
      <c r="R350" s="150">
        <v>0</v>
      </c>
      <c r="S350" s="151">
        <v>0</v>
      </c>
      <c r="T350" s="147">
        <v>9234443.6856699977</v>
      </c>
      <c r="U350" s="124">
        <v>9414335.4457804523</v>
      </c>
      <c r="V350" s="134">
        <v>9594227.2058910001</v>
      </c>
      <c r="W350" s="135">
        <v>0</v>
      </c>
      <c r="X350" s="153" t="s">
        <v>821</v>
      </c>
      <c r="Y350" s="153" t="s">
        <v>821</v>
      </c>
      <c r="Z350" s="103">
        <v>4231795.2540816329</v>
      </c>
      <c r="AA350" s="49">
        <v>4279435.5372448983</v>
      </c>
      <c r="AB350" s="109">
        <v>4147779.8841836741</v>
      </c>
      <c r="AC350" s="103">
        <v>189903.38619999998</v>
      </c>
      <c r="AD350" s="49">
        <v>203393</v>
      </c>
      <c r="AE350" s="104">
        <v>213055.46</v>
      </c>
      <c r="AF350" s="147"/>
      <c r="AG350" s="124">
        <v>3379.5250000000001</v>
      </c>
      <c r="AH350" s="134">
        <v>3930.89</v>
      </c>
      <c r="AI350" s="147"/>
      <c r="AJ350" s="124"/>
      <c r="AK350" s="148"/>
      <c r="AL350" s="147"/>
      <c r="AM350" s="124"/>
      <c r="AN350" s="155"/>
      <c r="AO350" s="147"/>
      <c r="AP350" s="124"/>
      <c r="AQ350" s="125"/>
      <c r="AR350" s="147"/>
      <c r="AS350" s="124"/>
      <c r="AT350" s="134"/>
      <c r="AU350" s="147"/>
      <c r="AV350" s="124"/>
      <c r="AW350" s="134"/>
      <c r="AX350" s="147"/>
      <c r="AY350" s="124"/>
      <c r="AZ350" s="134"/>
      <c r="BA350" s="147"/>
      <c r="BB350" s="124"/>
      <c r="BC350" s="148"/>
      <c r="BD350" s="147"/>
      <c r="BE350" s="124"/>
      <c r="BF350" s="155"/>
      <c r="BG350" s="147"/>
      <c r="BH350" s="124"/>
      <c r="BI350" s="125"/>
      <c r="BJ350" s="147"/>
      <c r="BK350" s="124"/>
      <c r="BL350" s="134"/>
      <c r="BM350" s="147"/>
      <c r="BN350" s="124"/>
      <c r="BO350" s="155"/>
      <c r="BP350" s="147"/>
      <c r="BQ350" s="124"/>
      <c r="BR350" s="125"/>
      <c r="BS350" s="156">
        <f t="shared" si="101"/>
        <v>13656142.32595163</v>
      </c>
      <c r="BT350" s="157">
        <f t="shared" si="102"/>
        <v>13900543.508025352</v>
      </c>
      <c r="BU350" s="158">
        <f t="shared" si="103"/>
        <v>13958993.440074675</v>
      </c>
      <c r="BV350" s="159">
        <f t="shared" si="104"/>
        <v>0.996862596446081</v>
      </c>
      <c r="BW350" s="160">
        <f t="shared" si="105"/>
        <v>0.99531400822478133</v>
      </c>
      <c r="BX350" s="161">
        <f t="shared" si="106"/>
        <v>0.98075853137211833</v>
      </c>
      <c r="BY350" s="29">
        <f t="shared" si="92"/>
        <v>0</v>
      </c>
      <c r="BZ350" s="59">
        <f t="shared" si="93"/>
        <v>0</v>
      </c>
      <c r="CA350" s="60">
        <f t="shared" si="94"/>
        <v>0</v>
      </c>
      <c r="CB350" s="29">
        <f t="shared" si="107"/>
        <v>0</v>
      </c>
      <c r="CC350" s="59">
        <f t="shared" si="108"/>
        <v>0</v>
      </c>
      <c r="CD350" s="60">
        <f t="shared" si="109"/>
        <v>0</v>
      </c>
      <c r="CE350" s="29">
        <f t="shared" si="98"/>
        <v>0</v>
      </c>
      <c r="CF350" s="59">
        <f t="shared" si="99"/>
        <v>0</v>
      </c>
      <c r="CG350" s="60">
        <f t="shared" si="100"/>
        <v>0</v>
      </c>
      <c r="CJ350" s="121"/>
    </row>
    <row r="351" spans="1:88" x14ac:dyDescent="0.2">
      <c r="A351" s="39" t="s">
        <v>711</v>
      </c>
      <c r="B351" s="38" t="s">
        <v>805</v>
      </c>
      <c r="C351" s="39" t="s">
        <v>764</v>
      </c>
      <c r="D351" s="9"/>
      <c r="E351" s="9"/>
      <c r="F351" s="36" t="s">
        <v>820</v>
      </c>
      <c r="G351" s="47"/>
      <c r="H351" s="36" t="s">
        <v>828</v>
      </c>
      <c r="I351" s="98" t="s">
        <v>782</v>
      </c>
      <c r="J351" s="64">
        <v>0.01</v>
      </c>
      <c r="K351" s="190">
        <v>7868908</v>
      </c>
      <c r="L351" s="124">
        <v>8022198.4155844161</v>
      </c>
      <c r="M351" s="125">
        <v>8175489.0645439988</v>
      </c>
      <c r="N351" s="147">
        <v>7278739.9000000004</v>
      </c>
      <c r="O351" s="133">
        <v>7420533.534415585</v>
      </c>
      <c r="P351" s="148">
        <v>7562327.3847031994</v>
      </c>
      <c r="Q351" s="149">
        <v>0</v>
      </c>
      <c r="R351" s="150">
        <v>0</v>
      </c>
      <c r="S351" s="151">
        <v>0</v>
      </c>
      <c r="T351" s="147">
        <v>4719984.5997219998</v>
      </c>
      <c r="U351" s="124">
        <v>4811932.3516646363</v>
      </c>
      <c r="V351" s="134">
        <v>4903880.1036069999</v>
      </c>
      <c r="W351" s="135">
        <v>0</v>
      </c>
      <c r="X351" s="153" t="s">
        <v>821</v>
      </c>
      <c r="Y351" s="153" t="s">
        <v>821</v>
      </c>
      <c r="Z351" s="103">
        <v>3081267.3964285715</v>
      </c>
      <c r="AA351" s="49">
        <v>3180444.8581632655</v>
      </c>
      <c r="AB351" s="109">
        <v>3358402.1341836732</v>
      </c>
      <c r="AC351" s="103">
        <v>100285.68389999999</v>
      </c>
      <c r="AD351" s="49">
        <v>107371.8</v>
      </c>
      <c r="AE351" s="104">
        <v>113078.63</v>
      </c>
      <c r="AF351" s="147"/>
      <c r="AG351" s="124">
        <v>1724.145</v>
      </c>
      <c r="AH351" s="134">
        <v>2451.4850000000001</v>
      </c>
      <c r="AI351" s="147"/>
      <c r="AJ351" s="124"/>
      <c r="AK351" s="148"/>
      <c r="AL351" s="147"/>
      <c r="AM351" s="124"/>
      <c r="AN351" s="155"/>
      <c r="AO351" s="147"/>
      <c r="AP351" s="124"/>
      <c r="AQ351" s="125"/>
      <c r="AR351" s="147"/>
      <c r="AS351" s="124"/>
      <c r="AT351" s="134"/>
      <c r="AU351" s="147"/>
      <c r="AV351" s="124"/>
      <c r="AW351" s="134"/>
      <c r="AX351" s="147"/>
      <c r="AY351" s="124"/>
      <c r="AZ351" s="134"/>
      <c r="BA351" s="147"/>
      <c r="BB351" s="124"/>
      <c r="BC351" s="148"/>
      <c r="BD351" s="147"/>
      <c r="BE351" s="124"/>
      <c r="BF351" s="155"/>
      <c r="BG351" s="147"/>
      <c r="BH351" s="124"/>
      <c r="BI351" s="125"/>
      <c r="BJ351" s="147"/>
      <c r="BK351" s="124"/>
      <c r="BL351" s="134"/>
      <c r="BM351" s="147"/>
      <c r="BN351" s="124"/>
      <c r="BO351" s="155"/>
      <c r="BP351" s="147"/>
      <c r="BQ351" s="124"/>
      <c r="BR351" s="125"/>
      <c r="BS351" s="156">
        <f t="shared" si="101"/>
        <v>7901537.6800505714</v>
      </c>
      <c r="BT351" s="157">
        <f t="shared" si="102"/>
        <v>8101473.1548279021</v>
      </c>
      <c r="BU351" s="158">
        <f t="shared" si="103"/>
        <v>8377812.3527906723</v>
      </c>
      <c r="BV351" s="159">
        <f t="shared" si="104"/>
        <v>1.0041466592379236</v>
      </c>
      <c r="BW351" s="160">
        <f t="shared" si="105"/>
        <v>1.0098819220289394</v>
      </c>
      <c r="BX351" s="161">
        <f t="shared" si="106"/>
        <v>1.0247475455779302</v>
      </c>
      <c r="BY351" s="29">
        <f t="shared" si="92"/>
        <v>0</v>
      </c>
      <c r="BZ351" s="59">
        <f t="shared" si="93"/>
        <v>0</v>
      </c>
      <c r="CA351" s="60">
        <f t="shared" si="94"/>
        <v>0</v>
      </c>
      <c r="CB351" s="29">
        <f t="shared" si="107"/>
        <v>0</v>
      </c>
      <c r="CC351" s="59">
        <f t="shared" si="108"/>
        <v>0</v>
      </c>
      <c r="CD351" s="60">
        <f t="shared" si="109"/>
        <v>0</v>
      </c>
      <c r="CE351" s="29">
        <f t="shared" si="98"/>
        <v>0</v>
      </c>
      <c r="CF351" s="59">
        <f t="shared" si="99"/>
        <v>0</v>
      </c>
      <c r="CG351" s="60">
        <f t="shared" si="100"/>
        <v>0</v>
      </c>
      <c r="CJ351" s="121"/>
    </row>
    <row r="352" spans="1:88" x14ac:dyDescent="0.2">
      <c r="A352" s="39" t="s">
        <v>734</v>
      </c>
      <c r="B352" s="38" t="s">
        <v>805</v>
      </c>
      <c r="C352" s="39" t="s">
        <v>765</v>
      </c>
      <c r="D352" s="9"/>
      <c r="E352" s="9"/>
      <c r="F352" s="47"/>
      <c r="G352" s="47"/>
      <c r="H352" s="47"/>
      <c r="I352" s="98" t="s">
        <v>782</v>
      </c>
      <c r="J352" s="64">
        <v>0.01</v>
      </c>
      <c r="K352" s="190">
        <v>5376661</v>
      </c>
      <c r="L352" s="124">
        <v>5481401.1493506487</v>
      </c>
      <c r="M352" s="125">
        <v>5586141.0933750002</v>
      </c>
      <c r="N352" s="147">
        <v>4973411.4249999998</v>
      </c>
      <c r="O352" s="133">
        <v>5070296.0631493507</v>
      </c>
      <c r="P352" s="148">
        <v>5167180.5113718752</v>
      </c>
      <c r="Q352" s="149">
        <v>0</v>
      </c>
      <c r="R352" s="150">
        <v>0</v>
      </c>
      <c r="S352" s="151">
        <v>0</v>
      </c>
      <c r="T352" s="147">
        <v>2437868.7198780007</v>
      </c>
      <c r="U352" s="124">
        <v>2485359.6689665332</v>
      </c>
      <c r="V352" s="134">
        <v>2532850.618055</v>
      </c>
      <c r="W352" s="135">
        <v>8908455</v>
      </c>
      <c r="X352" s="153" t="s">
        <v>821</v>
      </c>
      <c r="Y352" s="153" t="s">
        <v>821</v>
      </c>
      <c r="Z352" s="103">
        <v>2725079.4505102038</v>
      </c>
      <c r="AA352" s="49">
        <v>2975251.3545918372</v>
      </c>
      <c r="AB352" s="109">
        <v>3002436.9081632649</v>
      </c>
      <c r="AC352" s="103">
        <v>107944.51890000001</v>
      </c>
      <c r="AD352" s="49">
        <v>116704.535</v>
      </c>
      <c r="AE352" s="104">
        <v>123806.73</v>
      </c>
      <c r="AF352" s="147"/>
      <c r="AG352" s="124">
        <v>3062.6550000000002</v>
      </c>
      <c r="AH352" s="134">
        <v>5112.835</v>
      </c>
      <c r="AI352" s="147"/>
      <c r="AJ352" s="124"/>
      <c r="AK352" s="148"/>
      <c r="AL352" s="147"/>
      <c r="AM352" s="124"/>
      <c r="AN352" s="155"/>
      <c r="AO352" s="147"/>
      <c r="AP352" s="124"/>
      <c r="AQ352" s="125"/>
      <c r="AR352" s="147"/>
      <c r="AS352" s="124"/>
      <c r="AT352" s="134"/>
      <c r="AU352" s="147"/>
      <c r="AV352" s="124"/>
      <c r="AW352" s="134"/>
      <c r="AX352" s="147"/>
      <c r="AY352" s="124"/>
      <c r="AZ352" s="134"/>
      <c r="BA352" s="147"/>
      <c r="BB352" s="124"/>
      <c r="BC352" s="148"/>
      <c r="BD352" s="147"/>
      <c r="BE352" s="124"/>
      <c r="BF352" s="155"/>
      <c r="BG352" s="147"/>
      <c r="BH352" s="124"/>
      <c r="BI352" s="125"/>
      <c r="BJ352" s="147"/>
      <c r="BK352" s="124"/>
      <c r="BL352" s="134"/>
      <c r="BM352" s="147"/>
      <c r="BN352" s="124"/>
      <c r="BO352" s="155"/>
      <c r="BP352" s="147"/>
      <c r="BQ352" s="124"/>
      <c r="BR352" s="125"/>
      <c r="BS352" s="156">
        <f t="shared" si="101"/>
        <v>5342160.3292882051</v>
      </c>
      <c r="BT352" s="157">
        <f t="shared" si="102"/>
        <v>5562561.3035583701</v>
      </c>
      <c r="BU352" s="158">
        <f t="shared" si="103"/>
        <v>5646390.1812182646</v>
      </c>
      <c r="BV352" s="159">
        <f t="shared" si="104"/>
        <v>0.993583253489146</v>
      </c>
      <c r="BW352" s="160">
        <f t="shared" si="105"/>
        <v>1.0148064613401513</v>
      </c>
      <c r="BX352" s="161">
        <f t="shared" si="106"/>
        <v>1.0107854575880151</v>
      </c>
      <c r="BY352" s="29">
        <f t="shared" si="92"/>
        <v>0</v>
      </c>
      <c r="BZ352" s="59">
        <f t="shared" si="93"/>
        <v>0</v>
      </c>
      <c r="CA352" s="60">
        <f t="shared" si="94"/>
        <v>0</v>
      </c>
      <c r="CB352" s="29">
        <f t="shared" si="107"/>
        <v>0</v>
      </c>
      <c r="CC352" s="59">
        <f t="shared" si="108"/>
        <v>0</v>
      </c>
      <c r="CD352" s="60">
        <f t="shared" si="109"/>
        <v>0</v>
      </c>
      <c r="CE352" s="29">
        <f t="shared" si="98"/>
        <v>0</v>
      </c>
      <c r="CF352" s="59">
        <f t="shared" si="99"/>
        <v>0</v>
      </c>
      <c r="CG352" s="60">
        <f t="shared" si="100"/>
        <v>0</v>
      </c>
      <c r="CJ352" s="121"/>
    </row>
    <row r="353" spans="1:88" x14ac:dyDescent="0.2">
      <c r="A353" s="39" t="s">
        <v>695</v>
      </c>
      <c r="B353" s="38" t="s">
        <v>805</v>
      </c>
      <c r="C353" s="39" t="s">
        <v>766</v>
      </c>
      <c r="D353" s="9"/>
      <c r="E353" s="9"/>
      <c r="F353" s="47"/>
      <c r="G353" s="47"/>
      <c r="H353" s="47"/>
      <c r="I353" s="98" t="s">
        <v>782</v>
      </c>
      <c r="J353" s="64">
        <v>0.01</v>
      </c>
      <c r="K353" s="190">
        <v>9475256</v>
      </c>
      <c r="L353" s="124">
        <v>9659838.9090909082</v>
      </c>
      <c r="M353" s="125">
        <v>9844421.5415390003</v>
      </c>
      <c r="N353" s="147">
        <v>8764611.8000000007</v>
      </c>
      <c r="O353" s="133">
        <v>8935350.9909090903</v>
      </c>
      <c r="P353" s="148">
        <v>9106089.9259235766</v>
      </c>
      <c r="Q353" s="149">
        <v>0</v>
      </c>
      <c r="R353" s="150">
        <v>0</v>
      </c>
      <c r="S353" s="151">
        <v>0</v>
      </c>
      <c r="T353" s="147">
        <v>6234187.1441569999</v>
      </c>
      <c r="U353" s="124">
        <v>6355632.3482639538</v>
      </c>
      <c r="V353" s="134">
        <v>6477077.5523709999</v>
      </c>
      <c r="W353" s="135">
        <v>4428183</v>
      </c>
      <c r="X353" s="153" t="s">
        <v>821</v>
      </c>
      <c r="Y353" s="153" t="s">
        <v>821</v>
      </c>
      <c r="Z353" s="103">
        <v>3144756.6270408165</v>
      </c>
      <c r="AA353" s="49">
        <v>3355471.2505102041</v>
      </c>
      <c r="AB353" s="109">
        <v>3247073.1346938778</v>
      </c>
      <c r="AC353" s="103">
        <v>86009.12969999999</v>
      </c>
      <c r="AD353" s="49">
        <v>93276.134999999995</v>
      </c>
      <c r="AE353" s="104">
        <v>99023.975000000006</v>
      </c>
      <c r="AF353" s="147"/>
      <c r="AG353" s="124">
        <v>2315.5050000000001</v>
      </c>
      <c r="AH353" s="134">
        <v>2127.9900000000002</v>
      </c>
      <c r="AI353" s="147"/>
      <c r="AJ353" s="124"/>
      <c r="AK353" s="148"/>
      <c r="AL353" s="147"/>
      <c r="AM353" s="124"/>
      <c r="AN353" s="155"/>
      <c r="AO353" s="147"/>
      <c r="AP353" s="124"/>
      <c r="AQ353" s="125"/>
      <c r="AR353" s="147"/>
      <c r="AS353" s="124"/>
      <c r="AT353" s="134"/>
      <c r="AU353" s="147"/>
      <c r="AV353" s="124"/>
      <c r="AW353" s="134"/>
      <c r="AX353" s="147"/>
      <c r="AY353" s="124"/>
      <c r="AZ353" s="134"/>
      <c r="BA353" s="147"/>
      <c r="BB353" s="124"/>
      <c r="BC353" s="148"/>
      <c r="BD353" s="147"/>
      <c r="BE353" s="124"/>
      <c r="BF353" s="155"/>
      <c r="BG353" s="147"/>
      <c r="BH353" s="124"/>
      <c r="BI353" s="125"/>
      <c r="BJ353" s="147"/>
      <c r="BK353" s="124"/>
      <c r="BL353" s="134"/>
      <c r="BM353" s="147"/>
      <c r="BN353" s="124"/>
      <c r="BO353" s="155"/>
      <c r="BP353" s="147"/>
      <c r="BQ353" s="124"/>
      <c r="BR353" s="125"/>
      <c r="BS353" s="156">
        <f t="shared" si="101"/>
        <v>9500378.3648978174</v>
      </c>
      <c r="BT353" s="157">
        <f t="shared" si="102"/>
        <v>9797838.8727741577</v>
      </c>
      <c r="BU353" s="158">
        <f t="shared" si="103"/>
        <v>9816446.2860648781</v>
      </c>
      <c r="BV353" s="159">
        <f t="shared" si="104"/>
        <v>1.0026513652926967</v>
      </c>
      <c r="BW353" s="160">
        <f t="shared" si="105"/>
        <v>1.0142859487598057</v>
      </c>
      <c r="BX353" s="161">
        <f t="shared" si="106"/>
        <v>0.99715826314872036</v>
      </c>
      <c r="BY353" s="29">
        <f t="shared" si="92"/>
        <v>0</v>
      </c>
      <c r="BZ353" s="59">
        <f t="shared" si="93"/>
        <v>0</v>
      </c>
      <c r="CA353" s="60">
        <f t="shared" si="94"/>
        <v>0</v>
      </c>
      <c r="CB353" s="29">
        <f t="shared" si="107"/>
        <v>0</v>
      </c>
      <c r="CC353" s="59">
        <f t="shared" si="108"/>
        <v>0</v>
      </c>
      <c r="CD353" s="60">
        <f t="shared" si="109"/>
        <v>0</v>
      </c>
      <c r="CE353" s="29">
        <f t="shared" si="98"/>
        <v>0</v>
      </c>
      <c r="CF353" s="59">
        <f t="shared" si="99"/>
        <v>0</v>
      </c>
      <c r="CG353" s="60">
        <f t="shared" si="100"/>
        <v>0</v>
      </c>
      <c r="CJ353" s="121"/>
    </row>
    <row r="354" spans="1:88" x14ac:dyDescent="0.2">
      <c r="A354" s="39" t="s">
        <v>746</v>
      </c>
      <c r="B354" s="38" t="s">
        <v>805</v>
      </c>
      <c r="C354" s="39" t="s">
        <v>767</v>
      </c>
      <c r="D354" s="9"/>
      <c r="E354" s="9"/>
      <c r="F354" s="47"/>
      <c r="G354" s="47"/>
      <c r="H354" s="47"/>
      <c r="I354" s="98" t="s">
        <v>782</v>
      </c>
      <c r="J354" s="64">
        <v>0.01</v>
      </c>
      <c r="K354" s="190">
        <v>3425726</v>
      </c>
      <c r="L354" s="124">
        <v>3492460.9220779217</v>
      </c>
      <c r="M354" s="125">
        <v>3559196.018902</v>
      </c>
      <c r="N354" s="147">
        <v>3168796.5500000003</v>
      </c>
      <c r="O354" s="133">
        <v>3230526.3529220778</v>
      </c>
      <c r="P354" s="148">
        <v>3292256.3174843504</v>
      </c>
      <c r="Q354" s="149">
        <v>0</v>
      </c>
      <c r="R354" s="150">
        <v>0</v>
      </c>
      <c r="S354" s="151">
        <v>0</v>
      </c>
      <c r="T354" s="147">
        <v>2063095.9388590001</v>
      </c>
      <c r="U354" s="124">
        <v>2103286.1194861233</v>
      </c>
      <c r="V354" s="134">
        <v>2143476.300113</v>
      </c>
      <c r="W354" s="135">
        <v>0</v>
      </c>
      <c r="X354" s="153" t="s">
        <v>821</v>
      </c>
      <c r="Y354" s="153" t="s">
        <v>821</v>
      </c>
      <c r="Z354" s="103">
        <v>1358703.2857142857</v>
      </c>
      <c r="AA354" s="49">
        <v>1359342.8979591834</v>
      </c>
      <c r="AB354" s="109">
        <v>1440406.5510204083</v>
      </c>
      <c r="AC354" s="103">
        <v>49511.336750000002</v>
      </c>
      <c r="AD354" s="49">
        <v>53566.055</v>
      </c>
      <c r="AE354" s="104">
        <v>55813.65</v>
      </c>
      <c r="AF354" s="147"/>
      <c r="AG354" s="124">
        <v>533.85500000000002</v>
      </c>
      <c r="AH354" s="134">
        <v>1658.1100000000001</v>
      </c>
      <c r="AI354" s="147"/>
      <c r="AJ354" s="124"/>
      <c r="AK354" s="148"/>
      <c r="AL354" s="147"/>
      <c r="AM354" s="124"/>
      <c r="AN354" s="155"/>
      <c r="AO354" s="147"/>
      <c r="AP354" s="124"/>
      <c r="AQ354" s="125"/>
      <c r="AR354" s="147"/>
      <c r="AS354" s="124"/>
      <c r="AT354" s="134"/>
      <c r="AU354" s="147"/>
      <c r="AV354" s="124"/>
      <c r="AW354" s="134"/>
      <c r="AX354" s="147"/>
      <c r="AY354" s="124"/>
      <c r="AZ354" s="134"/>
      <c r="BA354" s="147"/>
      <c r="BB354" s="124"/>
      <c r="BC354" s="148"/>
      <c r="BD354" s="147"/>
      <c r="BE354" s="124"/>
      <c r="BF354" s="155"/>
      <c r="BG354" s="147"/>
      <c r="BH354" s="124"/>
      <c r="BI354" s="125"/>
      <c r="BJ354" s="147"/>
      <c r="BK354" s="124"/>
      <c r="BL354" s="134"/>
      <c r="BM354" s="147"/>
      <c r="BN354" s="124"/>
      <c r="BO354" s="155"/>
      <c r="BP354" s="147"/>
      <c r="BQ354" s="124"/>
      <c r="BR354" s="125"/>
      <c r="BS354" s="156">
        <f t="shared" si="101"/>
        <v>3471310.561323286</v>
      </c>
      <c r="BT354" s="157">
        <f t="shared" si="102"/>
        <v>3516728.9274453064</v>
      </c>
      <c r="BU354" s="158">
        <f t="shared" si="103"/>
        <v>3641354.6111334083</v>
      </c>
      <c r="BV354" s="159">
        <f t="shared" si="104"/>
        <v>1.0133065403722556</v>
      </c>
      <c r="BW354" s="160">
        <f t="shared" si="105"/>
        <v>1.0069486834380801</v>
      </c>
      <c r="BX354" s="161">
        <f t="shared" si="106"/>
        <v>1.0230834693551816</v>
      </c>
      <c r="BY354" s="29">
        <f t="shared" si="92"/>
        <v>0</v>
      </c>
      <c r="BZ354" s="59">
        <f t="shared" si="93"/>
        <v>0</v>
      </c>
      <c r="CA354" s="60">
        <f t="shared" si="94"/>
        <v>0</v>
      </c>
      <c r="CB354" s="29">
        <f t="shared" si="107"/>
        <v>0</v>
      </c>
      <c r="CC354" s="59">
        <f t="shared" si="108"/>
        <v>0</v>
      </c>
      <c r="CD354" s="60">
        <f t="shared" si="109"/>
        <v>0</v>
      </c>
      <c r="CE354" s="29">
        <f t="shared" si="98"/>
        <v>0</v>
      </c>
      <c r="CF354" s="59">
        <f t="shared" si="99"/>
        <v>0</v>
      </c>
      <c r="CG354" s="60">
        <f t="shared" si="100"/>
        <v>0</v>
      </c>
      <c r="CJ354" s="121"/>
    </row>
    <row r="355" spans="1:88" x14ac:dyDescent="0.2">
      <c r="A355" s="39" t="s">
        <v>727</v>
      </c>
      <c r="B355" s="38" t="s">
        <v>805</v>
      </c>
      <c r="C355" s="39" t="s">
        <v>768</v>
      </c>
      <c r="D355" s="9"/>
      <c r="E355" s="9"/>
      <c r="F355" s="36" t="s">
        <v>792</v>
      </c>
      <c r="G355" s="36" t="s">
        <v>792</v>
      </c>
      <c r="H355" s="36" t="s">
        <v>792</v>
      </c>
      <c r="I355" s="98" t="s">
        <v>782</v>
      </c>
      <c r="J355" s="64">
        <v>0.01</v>
      </c>
      <c r="K355" s="190">
        <v>8402811</v>
      </c>
      <c r="L355" s="124">
        <v>8566502.1233766228</v>
      </c>
      <c r="M355" s="125">
        <v>8730193.5655680001</v>
      </c>
      <c r="N355" s="147">
        <v>7772600.1750000007</v>
      </c>
      <c r="O355" s="133">
        <v>7924014.4641233766</v>
      </c>
      <c r="P355" s="148">
        <v>8075429.0481504006</v>
      </c>
      <c r="Q355" s="149">
        <v>0</v>
      </c>
      <c r="R355" s="150">
        <v>0</v>
      </c>
      <c r="S355" s="151">
        <v>0</v>
      </c>
      <c r="T355" s="147">
        <v>5063198.7587560005</v>
      </c>
      <c r="U355" s="124">
        <v>5161832.5008096881</v>
      </c>
      <c r="V355" s="134">
        <v>5260466.2428630004</v>
      </c>
      <c r="W355" s="135">
        <v>0</v>
      </c>
      <c r="X355" s="153" t="s">
        <v>821</v>
      </c>
      <c r="Y355" s="153" t="s">
        <v>821</v>
      </c>
      <c r="Z355" s="103">
        <v>3284539.6688775509</v>
      </c>
      <c r="AA355" s="49">
        <v>3261802.8974489798</v>
      </c>
      <c r="AB355" s="109">
        <v>3649398.7739795917</v>
      </c>
      <c r="AC355" s="103">
        <v>105622.05200000001</v>
      </c>
      <c r="AD355" s="49">
        <v>113282.75</v>
      </c>
      <c r="AE355" s="104">
        <v>119583.345</v>
      </c>
      <c r="AF355" s="147"/>
      <c r="AG355" s="124">
        <v>3229.895</v>
      </c>
      <c r="AH355" s="134">
        <v>2385.9</v>
      </c>
      <c r="AI355" s="147"/>
      <c r="AJ355" s="124"/>
      <c r="AK355" s="148"/>
      <c r="AL355" s="147"/>
      <c r="AM355" s="124"/>
      <c r="AN355" s="155"/>
      <c r="AO355" s="147"/>
      <c r="AP355" s="124"/>
      <c r="AQ355" s="125"/>
      <c r="AR355" s="147"/>
      <c r="AS355" s="124"/>
      <c r="AT355" s="134"/>
      <c r="AU355" s="147"/>
      <c r="AV355" s="124"/>
      <c r="AW355" s="134"/>
      <c r="AX355" s="147"/>
      <c r="AY355" s="124"/>
      <c r="AZ355" s="134"/>
      <c r="BA355" s="147"/>
      <c r="BB355" s="124"/>
      <c r="BC355" s="148"/>
      <c r="BD355" s="147"/>
      <c r="BE355" s="124"/>
      <c r="BF355" s="155"/>
      <c r="BG355" s="147"/>
      <c r="BH355" s="124"/>
      <c r="BI355" s="125"/>
      <c r="BJ355" s="147"/>
      <c r="BK355" s="124"/>
      <c r="BL355" s="134"/>
      <c r="BM355" s="147"/>
      <c r="BN355" s="124"/>
      <c r="BO355" s="155"/>
      <c r="BP355" s="147"/>
      <c r="BQ355" s="124"/>
      <c r="BR355" s="125"/>
      <c r="BS355" s="156">
        <f t="shared" si="101"/>
        <v>8453360.4796335511</v>
      </c>
      <c r="BT355" s="157">
        <f t="shared" si="102"/>
        <v>8540148.043258667</v>
      </c>
      <c r="BU355" s="158">
        <f t="shared" si="103"/>
        <v>9031834.2618425917</v>
      </c>
      <c r="BV355" s="159">
        <f t="shared" si="104"/>
        <v>1.0060157820559752</v>
      </c>
      <c r="BW355" s="160">
        <f t="shared" si="105"/>
        <v>0.99692358914544132</v>
      </c>
      <c r="BX355" s="161">
        <f t="shared" si="106"/>
        <v>1.0345514327957477</v>
      </c>
      <c r="BY355" s="29">
        <f t="shared" si="92"/>
        <v>0</v>
      </c>
      <c r="BZ355" s="59">
        <f t="shared" si="93"/>
        <v>0</v>
      </c>
      <c r="CA355" s="60">
        <f t="shared" si="94"/>
        <v>0</v>
      </c>
      <c r="CB355" s="29">
        <f t="shared" si="107"/>
        <v>0</v>
      </c>
      <c r="CC355" s="59">
        <f t="shared" si="108"/>
        <v>0</v>
      </c>
      <c r="CD355" s="60">
        <f t="shared" si="109"/>
        <v>0</v>
      </c>
      <c r="CE355" s="29">
        <f t="shared" si="98"/>
        <v>0</v>
      </c>
      <c r="CF355" s="59">
        <f t="shared" si="99"/>
        <v>0</v>
      </c>
      <c r="CG355" s="60">
        <f t="shared" si="100"/>
        <v>0</v>
      </c>
      <c r="CJ355" s="121"/>
    </row>
    <row r="356" spans="1:88" x14ac:dyDescent="0.2">
      <c r="A356" s="39" t="s">
        <v>747</v>
      </c>
      <c r="B356" s="38" t="s">
        <v>805</v>
      </c>
      <c r="C356" s="39" t="s">
        <v>769</v>
      </c>
      <c r="D356" s="9"/>
      <c r="E356" s="9"/>
      <c r="F356" s="47"/>
      <c r="G356" s="47"/>
      <c r="H356" s="47"/>
      <c r="I356" s="98" t="s">
        <v>782</v>
      </c>
      <c r="J356" s="64">
        <v>0.01</v>
      </c>
      <c r="K356" s="190">
        <v>4133774</v>
      </c>
      <c r="L356" s="124">
        <v>4214302.0649350649</v>
      </c>
      <c r="M356" s="125">
        <v>4294829.8838710003</v>
      </c>
      <c r="N356" s="147">
        <v>3823740.95</v>
      </c>
      <c r="O356" s="133">
        <v>3898229.4100649352</v>
      </c>
      <c r="P356" s="148">
        <v>3972717.6425806754</v>
      </c>
      <c r="Q356" s="149">
        <v>0</v>
      </c>
      <c r="R356" s="150">
        <v>0</v>
      </c>
      <c r="S356" s="151">
        <v>0</v>
      </c>
      <c r="T356" s="147">
        <v>1736370.4836539994</v>
      </c>
      <c r="U356" s="124">
        <v>1770195.8826862201</v>
      </c>
      <c r="V356" s="134">
        <v>1804021.2817180001</v>
      </c>
      <c r="W356" s="135">
        <v>0</v>
      </c>
      <c r="X356" s="153" t="s">
        <v>821</v>
      </c>
      <c r="Y356" s="153" t="s">
        <v>821</v>
      </c>
      <c r="Z356" s="103">
        <v>2283608.8775510206</v>
      </c>
      <c r="AA356" s="49">
        <v>2397161.6326530613</v>
      </c>
      <c r="AB356" s="109">
        <v>2449753.2653061221</v>
      </c>
      <c r="AC356" s="103">
        <v>55714.399900000004</v>
      </c>
      <c r="AD356" s="49">
        <v>60876.565000000002</v>
      </c>
      <c r="AE356" s="104">
        <v>64750.26</v>
      </c>
      <c r="AF356" s="147"/>
      <c r="AG356" s="124">
        <v>1822.0050000000001</v>
      </c>
      <c r="AH356" s="134">
        <v>1781.0250000000001</v>
      </c>
      <c r="AI356" s="147"/>
      <c r="AJ356" s="124"/>
      <c r="AK356" s="148"/>
      <c r="AL356" s="147"/>
      <c r="AM356" s="124"/>
      <c r="AN356" s="155"/>
      <c r="AO356" s="147"/>
      <c r="AP356" s="124"/>
      <c r="AQ356" s="125"/>
      <c r="AR356" s="147"/>
      <c r="AS356" s="124"/>
      <c r="AT356" s="134"/>
      <c r="AU356" s="147"/>
      <c r="AV356" s="124"/>
      <c r="AW356" s="134"/>
      <c r="AX356" s="147"/>
      <c r="AY356" s="124"/>
      <c r="AZ356" s="134"/>
      <c r="BA356" s="147"/>
      <c r="BB356" s="124"/>
      <c r="BC356" s="148"/>
      <c r="BD356" s="147"/>
      <c r="BE356" s="124"/>
      <c r="BF356" s="155"/>
      <c r="BG356" s="147"/>
      <c r="BH356" s="124"/>
      <c r="BI356" s="125"/>
      <c r="BJ356" s="147"/>
      <c r="BK356" s="124"/>
      <c r="BL356" s="134"/>
      <c r="BM356" s="147"/>
      <c r="BN356" s="124"/>
      <c r="BO356" s="155"/>
      <c r="BP356" s="147"/>
      <c r="BQ356" s="124"/>
      <c r="BR356" s="125"/>
      <c r="BS356" s="156">
        <f t="shared" si="101"/>
        <v>4075693.7611050201</v>
      </c>
      <c r="BT356" s="157">
        <f t="shared" si="102"/>
        <v>4230056.0853392817</v>
      </c>
      <c r="BU356" s="158">
        <f t="shared" si="103"/>
        <v>4320305.8320241217</v>
      </c>
      <c r="BV356" s="159">
        <f t="shared" si="104"/>
        <v>0.98594982722931157</v>
      </c>
      <c r="BW356" s="160">
        <f t="shared" si="105"/>
        <v>1.0037382276261821</v>
      </c>
      <c r="BX356" s="161">
        <f t="shared" si="106"/>
        <v>1.0059317711858147</v>
      </c>
      <c r="BY356" s="29">
        <f t="shared" si="92"/>
        <v>0</v>
      </c>
      <c r="BZ356" s="59">
        <f t="shared" si="93"/>
        <v>0</v>
      </c>
      <c r="CA356" s="60">
        <f t="shared" si="94"/>
        <v>0</v>
      </c>
      <c r="CB356" s="29">
        <f t="shared" si="107"/>
        <v>0</v>
      </c>
      <c r="CC356" s="59">
        <f t="shared" si="108"/>
        <v>0</v>
      </c>
      <c r="CD356" s="60">
        <f t="shared" si="109"/>
        <v>0</v>
      </c>
      <c r="CE356" s="29">
        <f t="shared" si="98"/>
        <v>0</v>
      </c>
      <c r="CF356" s="59">
        <f t="shared" si="99"/>
        <v>0</v>
      </c>
      <c r="CG356" s="60">
        <f t="shared" si="100"/>
        <v>0</v>
      </c>
      <c r="CJ356" s="121"/>
    </row>
    <row r="357" spans="1:88" x14ac:dyDescent="0.2">
      <c r="A357" s="39" t="s">
        <v>713</v>
      </c>
      <c r="B357" s="38" t="s">
        <v>806</v>
      </c>
      <c r="C357" s="39" t="s">
        <v>666</v>
      </c>
      <c r="D357" s="9"/>
      <c r="E357" s="9"/>
      <c r="F357" s="47"/>
      <c r="G357" s="47"/>
      <c r="H357" s="47"/>
      <c r="I357" s="98" t="s">
        <v>782</v>
      </c>
      <c r="J357" s="64">
        <v>0.01</v>
      </c>
      <c r="K357" s="190">
        <v>27986638</v>
      </c>
      <c r="L357" s="124">
        <v>28531832.246753242</v>
      </c>
      <c r="M357" s="125">
        <v>29077026.928638</v>
      </c>
      <c r="N357" s="147">
        <v>25887640.150000002</v>
      </c>
      <c r="O357" s="133">
        <v>26391944.82824675</v>
      </c>
      <c r="P357" s="148">
        <v>26896249.908990152</v>
      </c>
      <c r="Q357" s="149">
        <v>0</v>
      </c>
      <c r="R357" s="150">
        <v>0</v>
      </c>
      <c r="S357" s="151">
        <v>0</v>
      </c>
      <c r="T357" s="147">
        <v>17971148.340771995</v>
      </c>
      <c r="U357" s="124">
        <v>18321235.646111708</v>
      </c>
      <c r="V357" s="134">
        <v>18671322.951451</v>
      </c>
      <c r="W357" s="135">
        <v>0</v>
      </c>
      <c r="X357" s="153" t="s">
        <v>821</v>
      </c>
      <c r="Y357" s="153" t="s">
        <v>821</v>
      </c>
      <c r="Z357" s="103">
        <v>8443586.9795918372</v>
      </c>
      <c r="AA357" s="49">
        <v>9864797.4693877548</v>
      </c>
      <c r="AB357" s="109">
        <v>10690554.734693877</v>
      </c>
      <c r="AC357" s="103">
        <v>283129.19795</v>
      </c>
      <c r="AD357" s="49">
        <v>306546.00449999998</v>
      </c>
      <c r="AE357" s="104">
        <v>324501.09000000003</v>
      </c>
      <c r="AF357" s="147"/>
      <c r="AG357" s="124">
        <v>7751.6089000000002</v>
      </c>
      <c r="AH357" s="134">
        <v>5736.915</v>
      </c>
      <c r="AI357" s="147"/>
      <c r="AJ357" s="124"/>
      <c r="AK357" s="148"/>
      <c r="AL357" s="147"/>
      <c r="AM357" s="124"/>
      <c r="AN357" s="155"/>
      <c r="AO357" s="147"/>
      <c r="AP357" s="124"/>
      <c r="AQ357" s="125"/>
      <c r="AR357" s="147"/>
      <c r="AS357" s="124"/>
      <c r="AT357" s="134"/>
      <c r="AU357" s="147"/>
      <c r="AV357" s="124"/>
      <c r="AW357" s="134"/>
      <c r="AX357" s="147"/>
      <c r="AY357" s="124"/>
      <c r="AZ357" s="134"/>
      <c r="BA357" s="147"/>
      <c r="BB357" s="124"/>
      <c r="BC357" s="148"/>
      <c r="BD357" s="147"/>
      <c r="BE357" s="124"/>
      <c r="BF357" s="155"/>
      <c r="BG357" s="147"/>
      <c r="BH357" s="124"/>
      <c r="BI357" s="125"/>
      <c r="BJ357" s="147"/>
      <c r="BK357" s="124"/>
      <c r="BL357" s="134"/>
      <c r="BM357" s="147"/>
      <c r="BN357" s="124"/>
      <c r="BO357" s="155"/>
      <c r="BP357" s="147"/>
      <c r="BQ357" s="124"/>
      <c r="BR357" s="125"/>
      <c r="BS357" s="156">
        <f t="shared" si="101"/>
        <v>26697864.518313833</v>
      </c>
      <c r="BT357" s="157">
        <f t="shared" si="102"/>
        <v>28500330.728899464</v>
      </c>
      <c r="BU357" s="158">
        <f t="shared" si="103"/>
        <v>29692115.691144876</v>
      </c>
      <c r="BV357" s="159">
        <f t="shared" si="104"/>
        <v>0.95395040012715471</v>
      </c>
      <c r="BW357" s="160">
        <f t="shared" si="105"/>
        <v>0.99889591675776934</v>
      </c>
      <c r="BX357" s="161">
        <f t="shared" si="106"/>
        <v>1.0211537707763745</v>
      </c>
      <c r="BY357" s="29">
        <f t="shared" si="92"/>
        <v>0</v>
      </c>
      <c r="BZ357" s="59">
        <f t="shared" si="93"/>
        <v>0</v>
      </c>
      <c r="CA357" s="60">
        <f t="shared" si="94"/>
        <v>0</v>
      </c>
      <c r="CB357" s="29">
        <f t="shared" si="107"/>
        <v>0</v>
      </c>
      <c r="CC357" s="59">
        <f t="shared" si="108"/>
        <v>0</v>
      </c>
      <c r="CD357" s="60">
        <f t="shared" si="109"/>
        <v>0</v>
      </c>
      <c r="CE357" s="29">
        <f t="shared" si="98"/>
        <v>0</v>
      </c>
      <c r="CF357" s="59">
        <f t="shared" si="99"/>
        <v>0</v>
      </c>
      <c r="CG357" s="60">
        <f t="shared" si="100"/>
        <v>0</v>
      </c>
      <c r="CJ357" s="121"/>
    </row>
    <row r="358" spans="1:88" x14ac:dyDescent="0.2">
      <c r="A358" s="39" t="s">
        <v>743</v>
      </c>
      <c r="B358" s="38" t="s">
        <v>806</v>
      </c>
      <c r="C358" s="39" t="s">
        <v>685</v>
      </c>
      <c r="D358" s="9"/>
      <c r="E358" s="9"/>
      <c r="F358" s="47"/>
      <c r="G358" s="47"/>
      <c r="H358" s="47"/>
      <c r="I358" s="98" t="s">
        <v>782</v>
      </c>
      <c r="J358" s="64">
        <v>0.01</v>
      </c>
      <c r="K358" s="190">
        <v>17590490</v>
      </c>
      <c r="L358" s="124">
        <v>17933161.883116882</v>
      </c>
      <c r="M358" s="125">
        <v>18275833.498744</v>
      </c>
      <c r="N358" s="147">
        <v>16271203.25</v>
      </c>
      <c r="O358" s="133">
        <v>16588174.741883118</v>
      </c>
      <c r="P358" s="148">
        <v>16905145.986338202</v>
      </c>
      <c r="Q358" s="149">
        <v>0</v>
      </c>
      <c r="R358" s="150">
        <v>0</v>
      </c>
      <c r="S358" s="151">
        <v>0</v>
      </c>
      <c r="T358" s="147">
        <v>13521157.799016999</v>
      </c>
      <c r="U358" s="124">
        <v>13784556.976919927</v>
      </c>
      <c r="V358" s="134">
        <v>14047956.154823</v>
      </c>
      <c r="W358" s="135">
        <v>15185007</v>
      </c>
      <c r="X358" s="153" t="s">
        <v>821</v>
      </c>
      <c r="Y358" s="153" t="s">
        <v>821</v>
      </c>
      <c r="Z358" s="103">
        <v>3684557.1020408166</v>
      </c>
      <c r="AA358" s="49">
        <v>4015269.7142857146</v>
      </c>
      <c r="AB358" s="109">
        <v>4003474.6734693879</v>
      </c>
      <c r="AC358" s="103">
        <v>115052.58615</v>
      </c>
      <c r="AD358" s="49">
        <v>124380.90000000001</v>
      </c>
      <c r="AE358" s="104">
        <v>132821.60500000001</v>
      </c>
      <c r="AF358" s="147"/>
      <c r="AG358" s="124">
        <v>3204.9850000000001</v>
      </c>
      <c r="AH358" s="134">
        <v>5012.63</v>
      </c>
      <c r="AI358" s="147"/>
      <c r="AJ358" s="124"/>
      <c r="AK358" s="148"/>
      <c r="AL358" s="147"/>
      <c r="AM358" s="124"/>
      <c r="AN358" s="155"/>
      <c r="AO358" s="147"/>
      <c r="AP358" s="124"/>
      <c r="AQ358" s="125"/>
      <c r="AR358" s="147"/>
      <c r="AS358" s="124"/>
      <c r="AT358" s="134"/>
      <c r="AU358" s="147"/>
      <c r="AV358" s="124"/>
      <c r="AW358" s="134"/>
      <c r="AX358" s="147"/>
      <c r="AY358" s="124"/>
      <c r="AZ358" s="134"/>
      <c r="BA358" s="147"/>
      <c r="BB358" s="124"/>
      <c r="BC358" s="148"/>
      <c r="BD358" s="147"/>
      <c r="BE358" s="124"/>
      <c r="BF358" s="155"/>
      <c r="BG358" s="147"/>
      <c r="BH358" s="124"/>
      <c r="BI358" s="125"/>
      <c r="BJ358" s="147"/>
      <c r="BK358" s="124"/>
      <c r="BL358" s="134"/>
      <c r="BM358" s="147"/>
      <c r="BN358" s="124"/>
      <c r="BO358" s="155"/>
      <c r="BP358" s="147"/>
      <c r="BQ358" s="124"/>
      <c r="BR358" s="125"/>
      <c r="BS358" s="156">
        <f t="shared" si="101"/>
        <v>17442247.543207817</v>
      </c>
      <c r="BT358" s="157">
        <f t="shared" si="102"/>
        <v>17897042.562205642</v>
      </c>
      <c r="BU358" s="158">
        <f t="shared" si="103"/>
        <v>18158895.049292386</v>
      </c>
      <c r="BV358" s="159">
        <f t="shared" si="104"/>
        <v>0.99157257945673016</v>
      </c>
      <c r="BW358" s="160">
        <f t="shared" si="105"/>
        <v>0.99798589221763256</v>
      </c>
      <c r="BX358" s="161">
        <f t="shared" si="106"/>
        <v>0.99360147106507346</v>
      </c>
      <c r="BY358" s="29">
        <f t="shared" si="92"/>
        <v>0</v>
      </c>
      <c r="BZ358" s="59">
        <f t="shared" si="93"/>
        <v>0</v>
      </c>
      <c r="CA358" s="60">
        <f t="shared" si="94"/>
        <v>0</v>
      </c>
      <c r="CB358" s="29">
        <f t="shared" si="107"/>
        <v>0</v>
      </c>
      <c r="CC358" s="59">
        <f t="shared" si="108"/>
        <v>0</v>
      </c>
      <c r="CD358" s="60">
        <f t="shared" si="109"/>
        <v>0</v>
      </c>
      <c r="CE358" s="29">
        <f t="shared" si="98"/>
        <v>0</v>
      </c>
      <c r="CF358" s="59">
        <f t="shared" si="99"/>
        <v>0</v>
      </c>
      <c r="CG358" s="60">
        <f t="shared" si="100"/>
        <v>0</v>
      </c>
      <c r="CJ358" s="121"/>
    </row>
    <row r="359" spans="1:88" x14ac:dyDescent="0.2">
      <c r="A359" s="39" t="s">
        <v>702</v>
      </c>
      <c r="B359" s="38" t="s">
        <v>806</v>
      </c>
      <c r="C359" s="39" t="s">
        <v>660</v>
      </c>
      <c r="D359" s="9"/>
      <c r="E359" s="9"/>
      <c r="F359" s="47"/>
      <c r="G359" s="47"/>
      <c r="H359" s="47"/>
      <c r="I359" s="98" t="s">
        <v>782</v>
      </c>
      <c r="J359" s="64">
        <v>0.01</v>
      </c>
      <c r="K359" s="190">
        <v>13692932</v>
      </c>
      <c r="L359" s="124">
        <v>13959677.428571429</v>
      </c>
      <c r="M359" s="125">
        <v>14226422.403658999</v>
      </c>
      <c r="N359" s="147">
        <v>12665962.100000001</v>
      </c>
      <c r="O359" s="133">
        <v>12912701.621428572</v>
      </c>
      <c r="P359" s="148">
        <v>13159440.723384574</v>
      </c>
      <c r="Q359" s="149">
        <v>0</v>
      </c>
      <c r="R359" s="150">
        <v>0</v>
      </c>
      <c r="S359" s="151">
        <v>0</v>
      </c>
      <c r="T359" s="147">
        <v>9651672.2330720015</v>
      </c>
      <c r="U359" s="124">
        <v>9839691.8220279496</v>
      </c>
      <c r="V359" s="134">
        <v>10027711.410984</v>
      </c>
      <c r="W359" s="135">
        <v>0</v>
      </c>
      <c r="X359" s="153" t="s">
        <v>821</v>
      </c>
      <c r="Y359" s="153" t="s">
        <v>821</v>
      </c>
      <c r="Z359" s="103">
        <v>3938906.3469387759</v>
      </c>
      <c r="AA359" s="49">
        <v>4115064.4693877553</v>
      </c>
      <c r="AB359" s="109">
        <v>4163604.6326530613</v>
      </c>
      <c r="AC359" s="103">
        <v>123455.54000000001</v>
      </c>
      <c r="AD359" s="49">
        <v>133101.98000000001</v>
      </c>
      <c r="AE359" s="104">
        <v>139429.845</v>
      </c>
      <c r="AF359" s="147"/>
      <c r="AG359" s="124">
        <v>3202.7049999999999</v>
      </c>
      <c r="AH359" s="134">
        <v>1228.8500000000001</v>
      </c>
      <c r="AI359" s="147"/>
      <c r="AJ359" s="124"/>
      <c r="AK359" s="148"/>
      <c r="AL359" s="147"/>
      <c r="AM359" s="124"/>
      <c r="AN359" s="155"/>
      <c r="AO359" s="147"/>
      <c r="AP359" s="124"/>
      <c r="AQ359" s="125"/>
      <c r="AR359" s="147"/>
      <c r="AS359" s="124"/>
      <c r="AT359" s="134"/>
      <c r="AU359" s="147"/>
      <c r="AV359" s="124"/>
      <c r="AW359" s="134"/>
      <c r="AX359" s="147"/>
      <c r="AY359" s="124"/>
      <c r="AZ359" s="134"/>
      <c r="BA359" s="147"/>
      <c r="BB359" s="124"/>
      <c r="BC359" s="148"/>
      <c r="BD359" s="147"/>
      <c r="BE359" s="124"/>
      <c r="BF359" s="155"/>
      <c r="BG359" s="147"/>
      <c r="BH359" s="124"/>
      <c r="BI359" s="125"/>
      <c r="BJ359" s="147"/>
      <c r="BK359" s="124"/>
      <c r="BL359" s="134"/>
      <c r="BM359" s="147"/>
      <c r="BN359" s="124"/>
      <c r="BO359" s="155"/>
      <c r="BP359" s="147"/>
      <c r="BQ359" s="124"/>
      <c r="BR359" s="125"/>
      <c r="BS359" s="156">
        <f t="shared" si="101"/>
        <v>13714034.120010778</v>
      </c>
      <c r="BT359" s="157">
        <f t="shared" si="102"/>
        <v>14091060.976415705</v>
      </c>
      <c r="BU359" s="158">
        <f t="shared" si="103"/>
        <v>14331974.73863706</v>
      </c>
      <c r="BV359" s="159">
        <f t="shared" si="104"/>
        <v>1.0015410958011606</v>
      </c>
      <c r="BW359" s="160">
        <f t="shared" si="105"/>
        <v>1.0094116464020415</v>
      </c>
      <c r="BX359" s="161">
        <f t="shared" si="106"/>
        <v>1.0074194573999795</v>
      </c>
      <c r="BY359" s="29">
        <f t="shared" si="92"/>
        <v>0</v>
      </c>
      <c r="BZ359" s="59">
        <f t="shared" si="93"/>
        <v>0</v>
      </c>
      <c r="CA359" s="60">
        <f t="shared" si="94"/>
        <v>0</v>
      </c>
      <c r="CB359" s="29">
        <f t="shared" si="107"/>
        <v>0</v>
      </c>
      <c r="CC359" s="59">
        <f t="shared" si="108"/>
        <v>0</v>
      </c>
      <c r="CD359" s="60">
        <f t="shared" si="109"/>
        <v>0</v>
      </c>
      <c r="CE359" s="29">
        <f t="shared" si="98"/>
        <v>0</v>
      </c>
      <c r="CF359" s="59">
        <f t="shared" si="99"/>
        <v>0</v>
      </c>
      <c r="CG359" s="60">
        <f t="shared" si="100"/>
        <v>0</v>
      </c>
      <c r="CJ359" s="121"/>
    </row>
    <row r="360" spans="1:88" x14ac:dyDescent="0.2">
      <c r="A360" s="39" t="s">
        <v>741</v>
      </c>
      <c r="B360" s="38" t="s">
        <v>806</v>
      </c>
      <c r="C360" s="39" t="s">
        <v>684</v>
      </c>
      <c r="D360" s="9"/>
      <c r="E360" s="9"/>
      <c r="F360" s="47"/>
      <c r="G360" s="47"/>
      <c r="H360" s="47"/>
      <c r="I360" s="98" t="s">
        <v>782</v>
      </c>
      <c r="J360" s="64">
        <v>0.01</v>
      </c>
      <c r="K360" s="190">
        <v>13580075</v>
      </c>
      <c r="L360" s="124">
        <v>13844621.915584415</v>
      </c>
      <c r="M360" s="125">
        <v>14109169.234299</v>
      </c>
      <c r="N360" s="147">
        <v>12561569.375</v>
      </c>
      <c r="O360" s="133">
        <v>12806275.271915585</v>
      </c>
      <c r="P360" s="148">
        <v>13050981.541726576</v>
      </c>
      <c r="Q360" s="149">
        <v>0</v>
      </c>
      <c r="R360" s="150">
        <v>0</v>
      </c>
      <c r="S360" s="151">
        <v>0</v>
      </c>
      <c r="T360" s="147">
        <v>9606091.4733279999</v>
      </c>
      <c r="U360" s="124">
        <v>9793223.1254058182</v>
      </c>
      <c r="V360" s="134">
        <v>9980354.7774839997</v>
      </c>
      <c r="W360" s="135">
        <v>14260590</v>
      </c>
      <c r="X360" s="153" t="s">
        <v>821</v>
      </c>
      <c r="Y360" s="153" t="s">
        <v>821</v>
      </c>
      <c r="Z360" s="103">
        <v>3721943.8979591834</v>
      </c>
      <c r="AA360" s="49">
        <v>3962001.448979592</v>
      </c>
      <c r="AB360" s="109">
        <v>3992573.0816326523</v>
      </c>
      <c r="AC360" s="103">
        <v>88790.585000000006</v>
      </c>
      <c r="AD360" s="49">
        <v>95545.99</v>
      </c>
      <c r="AE360" s="104">
        <v>100951.85</v>
      </c>
      <c r="AF360" s="147"/>
      <c r="AG360" s="124">
        <v>819.73</v>
      </c>
      <c r="AH360" s="134">
        <v>1851.04</v>
      </c>
      <c r="AI360" s="147"/>
      <c r="AJ360" s="124"/>
      <c r="AK360" s="148"/>
      <c r="AL360" s="147"/>
      <c r="AM360" s="124"/>
      <c r="AN360" s="155"/>
      <c r="AO360" s="147"/>
      <c r="AP360" s="124"/>
      <c r="AQ360" s="125"/>
      <c r="AR360" s="147"/>
      <c r="AS360" s="124"/>
      <c r="AT360" s="134"/>
      <c r="AU360" s="147"/>
      <c r="AV360" s="124"/>
      <c r="AW360" s="134"/>
      <c r="AX360" s="147"/>
      <c r="AY360" s="124"/>
      <c r="AZ360" s="134"/>
      <c r="BA360" s="147"/>
      <c r="BB360" s="124"/>
      <c r="BC360" s="148"/>
      <c r="BD360" s="147"/>
      <c r="BE360" s="124"/>
      <c r="BF360" s="155"/>
      <c r="BG360" s="147"/>
      <c r="BH360" s="124"/>
      <c r="BI360" s="125"/>
      <c r="BJ360" s="147"/>
      <c r="BK360" s="124"/>
      <c r="BL360" s="134"/>
      <c r="BM360" s="147"/>
      <c r="BN360" s="124"/>
      <c r="BO360" s="155"/>
      <c r="BP360" s="147"/>
      <c r="BQ360" s="124"/>
      <c r="BR360" s="125"/>
      <c r="BS360" s="156">
        <f>IF(I360=0,IF($X360="Yes",Z360+AC360+AI360-AO360+AR360+BJ360+(0.8*$W360*$J360)+T360,IF($Y360="Yes",Z360+AC360+AI360-AO360+AR360+BJ360+(0.8*$W360*$J360)+T360,Z360+AC360+AI360-AO360+AR360+BJ360+T360)),Z360+AC360+AI360-AO360+AR360+BJ360+(0.8*$W360*$J360)+T360)</f>
        <v>13530910.676287184</v>
      </c>
      <c r="BT360" s="157">
        <f t="shared" si="102"/>
        <v>13823069.114385411</v>
      </c>
      <c r="BU360" s="158">
        <f t="shared" si="103"/>
        <v>14047209.569116652</v>
      </c>
      <c r="BV360" s="159">
        <f t="shared" si="104"/>
        <v>0.9963796721510878</v>
      </c>
      <c r="BW360" s="160">
        <f t="shared" si="105"/>
        <v>0.99844323656287481</v>
      </c>
      <c r="BX360" s="161">
        <f t="shared" si="106"/>
        <v>0.99560855326394937</v>
      </c>
      <c r="BY360" s="29">
        <f t="shared" si="92"/>
        <v>0</v>
      </c>
      <c r="BZ360" s="59">
        <f t="shared" si="93"/>
        <v>0</v>
      </c>
      <c r="CA360" s="60">
        <f t="shared" si="94"/>
        <v>0</v>
      </c>
      <c r="CB360" s="29">
        <f t="shared" si="107"/>
        <v>0</v>
      </c>
      <c r="CC360" s="59">
        <f t="shared" si="108"/>
        <v>0</v>
      </c>
      <c r="CD360" s="60">
        <f t="shared" si="109"/>
        <v>0</v>
      </c>
      <c r="CE360" s="29">
        <f t="shared" si="98"/>
        <v>0</v>
      </c>
      <c r="CF360" s="59">
        <f t="shared" si="99"/>
        <v>0</v>
      </c>
      <c r="CG360" s="60">
        <f t="shared" si="100"/>
        <v>0</v>
      </c>
      <c r="CJ360" s="121"/>
    </row>
    <row r="361" spans="1:88" x14ac:dyDescent="0.2">
      <c r="A361" s="39" t="s">
        <v>709</v>
      </c>
      <c r="B361" s="38" t="s">
        <v>806</v>
      </c>
      <c r="C361" s="39" t="s">
        <v>664</v>
      </c>
      <c r="D361" s="9"/>
      <c r="E361" s="9"/>
      <c r="F361" s="47"/>
      <c r="G361" s="47"/>
      <c r="H361" s="47"/>
      <c r="I361" s="98" t="s">
        <v>782</v>
      </c>
      <c r="J361" s="64">
        <v>0.01</v>
      </c>
      <c r="K361" s="190">
        <v>29467716</v>
      </c>
      <c r="L361" s="124">
        <v>30041762.415584415</v>
      </c>
      <c r="M361" s="125">
        <v>30615809.180277001</v>
      </c>
      <c r="N361" s="147">
        <v>27257637.300000001</v>
      </c>
      <c r="O361" s="133">
        <v>27788630.234415587</v>
      </c>
      <c r="P361" s="148">
        <v>28319623.491756227</v>
      </c>
      <c r="Q361" s="149">
        <v>0</v>
      </c>
      <c r="R361" s="150">
        <v>0</v>
      </c>
      <c r="S361" s="151">
        <v>0</v>
      </c>
      <c r="T361" s="147">
        <v>20114283.833689999</v>
      </c>
      <c r="U361" s="124">
        <v>20506120.531748895</v>
      </c>
      <c r="V361" s="134">
        <v>20897957.229807999</v>
      </c>
      <c r="W361" s="135">
        <v>46073736</v>
      </c>
      <c r="X361" s="153" t="s">
        <v>821</v>
      </c>
      <c r="Y361" s="153" t="s">
        <v>821</v>
      </c>
      <c r="Z361" s="103">
        <v>8788077.7142857146</v>
      </c>
      <c r="AA361" s="49">
        <v>9318541.9387755115</v>
      </c>
      <c r="AB361" s="109">
        <v>9430471.1020408161</v>
      </c>
      <c r="AC361" s="103">
        <v>250121.114</v>
      </c>
      <c r="AD361" s="49">
        <v>272848.90500000003</v>
      </c>
      <c r="AE361" s="104">
        <v>291203.22000000003</v>
      </c>
      <c r="AF361" s="147"/>
      <c r="AG361" s="124">
        <v>7177.6450000000004</v>
      </c>
      <c r="AH361" s="134">
        <v>10475.035</v>
      </c>
      <c r="AI361" s="147"/>
      <c r="AJ361" s="124"/>
      <c r="AK361" s="148"/>
      <c r="AL361" s="147"/>
      <c r="AM361" s="124"/>
      <c r="AN361" s="155"/>
      <c r="AO361" s="147"/>
      <c r="AP361" s="124"/>
      <c r="AQ361" s="125"/>
      <c r="AR361" s="147"/>
      <c r="AS361" s="124"/>
      <c r="AT361" s="134"/>
      <c r="AU361" s="147"/>
      <c r="AV361" s="124"/>
      <c r="AW361" s="134"/>
      <c r="AX361" s="147"/>
      <c r="AY361" s="124"/>
      <c r="AZ361" s="134"/>
      <c r="BA361" s="147"/>
      <c r="BB361" s="124"/>
      <c r="BC361" s="148"/>
      <c r="BD361" s="147"/>
      <c r="BE361" s="124"/>
      <c r="BF361" s="155"/>
      <c r="BG361" s="147"/>
      <c r="BH361" s="124"/>
      <c r="BI361" s="125"/>
      <c r="BJ361" s="147"/>
      <c r="BK361" s="124"/>
      <c r="BL361" s="134"/>
      <c r="BM361" s="147"/>
      <c r="BN361" s="124"/>
      <c r="BO361" s="155"/>
      <c r="BP361" s="147"/>
      <c r="BQ361" s="124"/>
      <c r="BR361" s="125"/>
      <c r="BS361" s="156">
        <f t="shared" si="101"/>
        <v>29521072.549975716</v>
      </c>
      <c r="BT361" s="157">
        <f t="shared" si="102"/>
        <v>30012541.548524406</v>
      </c>
      <c r="BU361" s="158">
        <f t="shared" si="103"/>
        <v>30537959.114848815</v>
      </c>
      <c r="BV361" s="159">
        <f t="shared" si="104"/>
        <v>1.0018106781664284</v>
      </c>
      <c r="BW361" s="160">
        <f t="shared" si="105"/>
        <v>0.99902732513972448</v>
      </c>
      <c r="BX361" s="161">
        <f t="shared" si="106"/>
        <v>0.99745719392978394</v>
      </c>
      <c r="BY361" s="29">
        <f t="shared" si="92"/>
        <v>0</v>
      </c>
      <c r="BZ361" s="59">
        <f t="shared" si="93"/>
        <v>0</v>
      </c>
      <c r="CA361" s="60">
        <f t="shared" si="94"/>
        <v>0</v>
      </c>
      <c r="CB361" s="29">
        <f t="shared" si="107"/>
        <v>0</v>
      </c>
      <c r="CC361" s="59">
        <f t="shared" si="108"/>
        <v>0</v>
      </c>
      <c r="CD361" s="60">
        <f t="shared" si="109"/>
        <v>0</v>
      </c>
      <c r="CE361" s="29">
        <f t="shared" si="98"/>
        <v>0</v>
      </c>
      <c r="CF361" s="59">
        <f t="shared" si="99"/>
        <v>0</v>
      </c>
      <c r="CG361" s="60">
        <f t="shared" si="100"/>
        <v>0</v>
      </c>
      <c r="CJ361" s="121"/>
    </row>
    <row r="362" spans="1:88" ht="13.5" thickBot="1" x14ac:dyDescent="0.25">
      <c r="A362" s="41" t="s">
        <v>717</v>
      </c>
      <c r="B362" s="43" t="s">
        <v>806</v>
      </c>
      <c r="C362" s="41" t="s">
        <v>669</v>
      </c>
      <c r="D362" s="96"/>
      <c r="E362" s="96"/>
      <c r="F362" s="69"/>
      <c r="G362" s="69"/>
      <c r="H362" s="69"/>
      <c r="I362" s="99" t="s">
        <v>782</v>
      </c>
      <c r="J362" s="70">
        <v>0.01</v>
      </c>
      <c r="K362" s="191">
        <v>21608871</v>
      </c>
      <c r="L362" s="164">
        <v>22029823.032467533</v>
      </c>
      <c r="M362" s="165">
        <v>22450775.560911</v>
      </c>
      <c r="N362" s="166">
        <v>19988205.675000001</v>
      </c>
      <c r="O362" s="167">
        <v>20377586.305032469</v>
      </c>
      <c r="P362" s="168">
        <v>20766967.393842675</v>
      </c>
      <c r="Q362" s="169">
        <v>0</v>
      </c>
      <c r="R362" s="170">
        <v>0</v>
      </c>
      <c r="S362" s="171">
        <v>0</v>
      </c>
      <c r="T362" s="166">
        <v>13995135.514865002</v>
      </c>
      <c r="U362" s="164">
        <v>14267768.024894839</v>
      </c>
      <c r="V362" s="173">
        <v>14540400.534924001</v>
      </c>
      <c r="W362" s="192">
        <v>26097453</v>
      </c>
      <c r="X362" s="175" t="s">
        <v>821</v>
      </c>
      <c r="Y362" s="175" t="s">
        <v>821</v>
      </c>
      <c r="Z362" s="105">
        <v>7253205.5306122452</v>
      </c>
      <c r="AA362" s="106">
        <v>7375040.8979591839</v>
      </c>
      <c r="AB362" s="110">
        <v>7535347.448979591</v>
      </c>
      <c r="AC362" s="105">
        <v>265316.07370000001</v>
      </c>
      <c r="AD362" s="106">
        <v>281962.58</v>
      </c>
      <c r="AE362" s="107">
        <v>298378.55</v>
      </c>
      <c r="AF362" s="166"/>
      <c r="AG362" s="164">
        <v>2781.1750000000002</v>
      </c>
      <c r="AH362" s="173">
        <v>4568.5050000000001</v>
      </c>
      <c r="AI362" s="166"/>
      <c r="AJ362" s="164"/>
      <c r="AK362" s="168"/>
      <c r="AL362" s="166"/>
      <c r="AM362" s="164"/>
      <c r="AN362" s="177"/>
      <c r="AO362" s="166"/>
      <c r="AP362" s="164"/>
      <c r="AQ362" s="165"/>
      <c r="AR362" s="166"/>
      <c r="AS362" s="164"/>
      <c r="AT362" s="173"/>
      <c r="AU362" s="166"/>
      <c r="AV362" s="164"/>
      <c r="AW362" s="173"/>
      <c r="AX362" s="166"/>
      <c r="AY362" s="164"/>
      <c r="AZ362" s="173"/>
      <c r="BA362" s="166"/>
      <c r="BB362" s="164"/>
      <c r="BC362" s="168"/>
      <c r="BD362" s="166"/>
      <c r="BE362" s="164"/>
      <c r="BF362" s="177"/>
      <c r="BG362" s="166"/>
      <c r="BH362" s="164"/>
      <c r="BI362" s="165"/>
      <c r="BJ362" s="166"/>
      <c r="BK362" s="164"/>
      <c r="BL362" s="173"/>
      <c r="BM362" s="166"/>
      <c r="BN362" s="164"/>
      <c r="BO362" s="177"/>
      <c r="BP362" s="166"/>
      <c r="BQ362" s="164"/>
      <c r="BR362" s="165"/>
      <c r="BS362" s="178">
        <f t="shared" si="101"/>
        <v>21722436.743177246</v>
      </c>
      <c r="BT362" s="179">
        <f t="shared" si="102"/>
        <v>21875357.771854021</v>
      </c>
      <c r="BU362" s="180">
        <f t="shared" si="103"/>
        <v>22326500.132903591</v>
      </c>
      <c r="BV362" s="181">
        <f t="shared" si="104"/>
        <v>1.0052555148844771</v>
      </c>
      <c r="BW362" s="182">
        <f t="shared" si="105"/>
        <v>0.9929883567205301</v>
      </c>
      <c r="BX362" s="183">
        <f t="shared" si="106"/>
        <v>0.99446453742008878</v>
      </c>
      <c r="BY362" s="61">
        <f t="shared" si="92"/>
        <v>0</v>
      </c>
      <c r="BZ362" s="62">
        <f t="shared" si="93"/>
        <v>0</v>
      </c>
      <c r="CA362" s="63">
        <f t="shared" si="94"/>
        <v>0</v>
      </c>
      <c r="CB362" s="61">
        <f t="shared" si="107"/>
        <v>0</v>
      </c>
      <c r="CC362" s="62">
        <f t="shared" si="108"/>
        <v>0</v>
      </c>
      <c r="CD362" s="63">
        <f t="shared" si="109"/>
        <v>0</v>
      </c>
      <c r="CE362" s="61">
        <f t="shared" si="98"/>
        <v>0</v>
      </c>
      <c r="CF362" s="62">
        <f t="shared" si="99"/>
        <v>0</v>
      </c>
      <c r="CG362" s="63">
        <f t="shared" si="100"/>
        <v>0</v>
      </c>
      <c r="CJ362" s="121"/>
    </row>
    <row r="363" spans="1:88" s="45" customFormat="1" ht="13.5" thickBot="1" x14ac:dyDescent="0.25">
      <c r="A363" s="36"/>
      <c r="B363" s="36"/>
      <c r="C363" s="36"/>
      <c r="D363" s="47"/>
      <c r="E363" s="47"/>
      <c r="F363" s="47"/>
      <c r="G363" s="47"/>
      <c r="H363" s="47"/>
      <c r="I363" s="47"/>
      <c r="J363" s="193"/>
      <c r="K363" s="194"/>
      <c r="L363" s="195"/>
      <c r="M363" s="195"/>
      <c r="N363" s="195"/>
      <c r="O363" s="195"/>
      <c r="P363" s="195"/>
      <c r="Q363" s="196"/>
      <c r="R363" s="196"/>
      <c r="S363" s="196"/>
      <c r="T363" s="195"/>
      <c r="U363" s="195"/>
      <c r="V363" s="195"/>
      <c r="W363" s="195"/>
      <c r="X363" s="193"/>
      <c r="Y363" s="193"/>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197"/>
      <c r="BT363" s="197"/>
      <c r="BU363" s="197"/>
      <c r="BV363" s="198"/>
      <c r="BW363" s="198"/>
      <c r="BX363" s="198"/>
      <c r="BY363" s="197"/>
      <c r="BZ363" s="197"/>
      <c r="CA363" s="197"/>
      <c r="CB363" s="197"/>
      <c r="CC363" s="197"/>
      <c r="CD363" s="197"/>
      <c r="CE363" s="197"/>
      <c r="CF363" s="197"/>
      <c r="CG363" s="197"/>
      <c r="CI363" s="1"/>
      <c r="CJ363" s="121"/>
    </row>
    <row r="364" spans="1:88" ht="13.5" thickBot="1" x14ac:dyDescent="0.25">
      <c r="A364" s="199" t="s">
        <v>701</v>
      </c>
      <c r="B364" s="200" t="s">
        <v>807</v>
      </c>
      <c r="C364" s="201" t="s">
        <v>770</v>
      </c>
      <c r="D364" s="111"/>
      <c r="E364" s="111"/>
      <c r="F364" s="88"/>
      <c r="G364" s="88"/>
      <c r="H364" s="89"/>
      <c r="I364" s="111" t="s">
        <v>807</v>
      </c>
      <c r="J364" s="202">
        <v>0.2</v>
      </c>
      <c r="K364" s="203">
        <v>943506964</v>
      </c>
      <c r="L364" s="204">
        <v>961886969.79220772</v>
      </c>
      <c r="M364" s="205">
        <v>980266976.55046999</v>
      </c>
      <c r="N364" s="206">
        <v>872743941.70000005</v>
      </c>
      <c r="O364" s="204">
        <v>889745447.05779219</v>
      </c>
      <c r="P364" s="207">
        <v>906746953.30918479</v>
      </c>
      <c r="Q364" s="208">
        <v>0.26622211858384803</v>
      </c>
      <c r="R364" s="209">
        <v>0.26622211858384803</v>
      </c>
      <c r="S364" s="210">
        <v>0.26622211858384803</v>
      </c>
      <c r="T364" s="211">
        <v>-342313974.3186599</v>
      </c>
      <c r="U364" s="204">
        <v>-348982428.3638286</v>
      </c>
      <c r="V364" s="205">
        <v>-355650882.40900397</v>
      </c>
      <c r="W364" s="212">
        <v>418279793.61000001</v>
      </c>
      <c r="X364" s="213" t="s">
        <v>821</v>
      </c>
      <c r="Y364" s="202" t="s">
        <v>817</v>
      </c>
      <c r="Z364" s="112">
        <v>1194195142</v>
      </c>
      <c r="AA364" s="48">
        <v>1254877159.3333335</v>
      </c>
      <c r="AB364" s="48">
        <v>1326164790.666667</v>
      </c>
      <c r="AC364" s="113">
        <v>11172605.293000001</v>
      </c>
      <c r="AD364" s="114">
        <v>11996910.83</v>
      </c>
      <c r="AE364" s="115">
        <v>12610622.978</v>
      </c>
      <c r="AF364" s="206"/>
      <c r="AG364" s="204">
        <v>260889.50200000001</v>
      </c>
      <c r="AH364" s="207">
        <v>311255.90000000002</v>
      </c>
      <c r="AI364" s="206"/>
      <c r="AJ364" s="204"/>
      <c r="AK364" s="205"/>
      <c r="AL364" s="206"/>
      <c r="AM364" s="204"/>
      <c r="AN364" s="205"/>
      <c r="AO364" s="206"/>
      <c r="AP364" s="204"/>
      <c r="AQ364" s="205"/>
      <c r="AR364" s="206"/>
      <c r="AS364" s="204"/>
      <c r="AT364" s="205"/>
      <c r="AU364" s="206"/>
      <c r="AV364" s="204"/>
      <c r="AW364" s="205"/>
      <c r="AX364" s="206"/>
      <c r="AY364" s="204"/>
      <c r="AZ364" s="205"/>
      <c r="BA364" s="206"/>
      <c r="BB364" s="204"/>
      <c r="BC364" s="205"/>
      <c r="BD364" s="206"/>
      <c r="BE364" s="204"/>
      <c r="BF364" s="205"/>
      <c r="BG364" s="206"/>
      <c r="BH364" s="204"/>
      <c r="BI364" s="205"/>
      <c r="BJ364" s="206"/>
      <c r="BK364" s="204"/>
      <c r="BL364" s="205"/>
      <c r="BM364" s="206"/>
      <c r="BN364" s="204"/>
      <c r="BO364" s="205"/>
      <c r="BP364" s="206"/>
      <c r="BQ364" s="204"/>
      <c r="BR364" s="205"/>
      <c r="BS364" s="214">
        <f t="shared" si="101"/>
        <v>929978539.95194018</v>
      </c>
      <c r="BT364" s="215">
        <f t="shared" si="102"/>
        <v>901421339.55710483</v>
      </c>
      <c r="BU364" s="216">
        <f t="shared" si="103"/>
        <v>966704595.39126301</v>
      </c>
      <c r="BV364" s="217">
        <f t="shared" si="104"/>
        <v>0.9856615535822798</v>
      </c>
      <c r="BW364" s="218">
        <f t="shared" si="105"/>
        <v>0.93713852860678104</v>
      </c>
      <c r="BX364" s="219">
        <f t="shared" si="106"/>
        <v>0.98616460466011757</v>
      </c>
      <c r="BY364" s="214">
        <f>IF(N364-BS364&gt;0,N364-BS364,0)</f>
        <v>0</v>
      </c>
      <c r="BZ364" s="215">
        <f>IF(O364-BT364&gt;0,O364-BT364,0)</f>
        <v>0</v>
      </c>
      <c r="CA364" s="216">
        <f>IF(P364-BU364&gt;0,P364-BU364,0)</f>
        <v>0</v>
      </c>
      <c r="CB364" s="214">
        <f t="shared" si="107"/>
        <v>0</v>
      </c>
      <c r="CC364" s="215">
        <f t="shared" si="108"/>
        <v>0</v>
      </c>
      <c r="CD364" s="216">
        <f t="shared" si="109"/>
        <v>0</v>
      </c>
      <c r="CE364" s="214">
        <f>ROUND(IF($BV364&gt;1,($BS364-$K364)*$R364,0),0)</f>
        <v>0</v>
      </c>
      <c r="CF364" s="215">
        <f>ROUND(IF($BW364&gt;1,($BT364-$L364)*$R364,0),0)</f>
        <v>0</v>
      </c>
      <c r="CG364" s="216">
        <f>ROUND(IF($BX364&gt;1,($BU364-$M364)*$R364,0),0)</f>
        <v>0</v>
      </c>
      <c r="CJ364" s="121"/>
    </row>
    <row r="365" spans="1:88" s="45" customFormat="1" ht="13.5" thickBot="1" x14ac:dyDescent="0.25">
      <c r="A365" s="36"/>
      <c r="B365" s="36"/>
      <c r="C365" s="36"/>
      <c r="D365" s="47"/>
      <c r="E365" s="47"/>
      <c r="F365" s="47"/>
      <c r="G365" s="47"/>
      <c r="H365" s="47"/>
      <c r="I365" s="47"/>
      <c r="J365" s="193"/>
      <c r="K365" s="194"/>
      <c r="L365" s="195"/>
      <c r="M365" s="195"/>
      <c r="N365" s="195"/>
      <c r="O365" s="195"/>
      <c r="P365" s="195"/>
      <c r="Q365" s="196"/>
      <c r="R365" s="196"/>
      <c r="S365" s="196"/>
      <c r="T365" s="195"/>
      <c r="U365" s="195"/>
      <c r="V365" s="195"/>
      <c r="W365" s="195"/>
      <c r="X365" s="193"/>
      <c r="Y365" s="193"/>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197"/>
      <c r="BT365" s="197"/>
      <c r="BU365" s="197"/>
      <c r="BV365" s="198"/>
      <c r="BW365" s="198"/>
      <c r="BX365" s="198"/>
      <c r="BY365" s="197"/>
      <c r="BZ365" s="197"/>
      <c r="CA365" s="197"/>
      <c r="CB365" s="197"/>
      <c r="CC365" s="197"/>
      <c r="CD365" s="197"/>
      <c r="CE365" s="197"/>
      <c r="CF365" s="197"/>
      <c r="CG365" s="197"/>
      <c r="CI365" s="1"/>
      <c r="CJ365" s="121"/>
    </row>
    <row r="366" spans="1:88" x14ac:dyDescent="0.2">
      <c r="A366" s="65" t="s">
        <v>698</v>
      </c>
      <c r="B366" s="37" t="s">
        <v>808</v>
      </c>
      <c r="C366" s="92" t="s">
        <v>658</v>
      </c>
      <c r="D366" s="67"/>
      <c r="E366" s="95"/>
      <c r="F366" s="67"/>
      <c r="G366" s="67"/>
      <c r="H366" s="67"/>
      <c r="I366" s="97" t="s">
        <v>846</v>
      </c>
      <c r="J366" s="220">
        <v>0.09</v>
      </c>
      <c r="K366" s="221">
        <v>38880798</v>
      </c>
      <c r="L366" s="127">
        <v>39638216.142857142</v>
      </c>
      <c r="M366" s="138">
        <v>40395633.940255001</v>
      </c>
      <c r="N366" s="126">
        <v>35964738.149999999</v>
      </c>
      <c r="O366" s="127">
        <v>36665349.932142861</v>
      </c>
      <c r="P366" s="128">
        <v>37365961.39473588</v>
      </c>
      <c r="Q366" s="185">
        <v>0</v>
      </c>
      <c r="R366" s="186">
        <v>0</v>
      </c>
      <c r="S366" s="187">
        <v>0</v>
      </c>
      <c r="T366" s="126">
        <v>24236736.892236996</v>
      </c>
      <c r="U366" s="127">
        <v>24708881.117410447</v>
      </c>
      <c r="V366" s="138">
        <v>25181025.342583999</v>
      </c>
      <c r="W366" s="222">
        <v>0</v>
      </c>
      <c r="X366" s="189" t="s">
        <v>821</v>
      </c>
      <c r="Y366" s="220" t="s">
        <v>821</v>
      </c>
      <c r="Z366" s="100">
        <v>13728616.424999999</v>
      </c>
      <c r="AA366" s="101">
        <v>14714689.5</v>
      </c>
      <c r="AB366" s="102">
        <v>15207005.25</v>
      </c>
      <c r="AC366" s="100">
        <v>325758.57974999998</v>
      </c>
      <c r="AD366" s="101">
        <v>349944.70499999996</v>
      </c>
      <c r="AE366" s="102">
        <v>369053.95499999996</v>
      </c>
      <c r="AF366" s="126">
        <v>0</v>
      </c>
      <c r="AG366" s="127">
        <v>6082.38</v>
      </c>
      <c r="AH366" s="138">
        <v>14220.9</v>
      </c>
      <c r="AI366" s="126"/>
      <c r="AJ366" s="127"/>
      <c r="AK366" s="128"/>
      <c r="AL366" s="126"/>
      <c r="AM366" s="127"/>
      <c r="AN366" s="128"/>
      <c r="AO366" s="126"/>
      <c r="AP366" s="127"/>
      <c r="AQ366" s="138"/>
      <c r="AR366" s="126"/>
      <c r="AS366" s="127"/>
      <c r="AT366" s="138"/>
      <c r="AU366" s="126"/>
      <c r="AV366" s="127"/>
      <c r="AW366" s="138"/>
      <c r="AX366" s="126"/>
      <c r="AY366" s="127"/>
      <c r="AZ366" s="138"/>
      <c r="BA366" s="126"/>
      <c r="BB366" s="127"/>
      <c r="BC366" s="128"/>
      <c r="BD366" s="126"/>
      <c r="BE366" s="127"/>
      <c r="BF366" s="128"/>
      <c r="BG366" s="126"/>
      <c r="BH366" s="127"/>
      <c r="BI366" s="138"/>
      <c r="BJ366" s="126"/>
      <c r="BK366" s="127"/>
      <c r="BL366" s="138"/>
      <c r="BM366" s="126"/>
      <c r="BN366" s="127"/>
      <c r="BO366" s="128"/>
      <c r="BP366" s="126"/>
      <c r="BQ366" s="127"/>
      <c r="BR366" s="138"/>
      <c r="BS366" s="140">
        <f>IF(I366=0,IF($X366="Yes",Z366+AC366+AI366-AO366+AR366+BJ366+(0.8*$W366*$J366)+T366,IF($Y366="Yes",Z366+AC366+AI366-AO366+AR366+BJ366+(0.8*$W366*$J366)+T366,Z366+AC366+AI366-AO366+AR366+BJ366+T366)),Z366+AC366+AI366-AO366+AR366+BJ366+(0.8*$W366*$J366)+T366)</f>
        <v>38291111.896986991</v>
      </c>
      <c r="BT366" s="141">
        <f t="shared" si="102"/>
        <v>39779597.702410445</v>
      </c>
      <c r="BU366" s="142">
        <f t="shared" si="103"/>
        <v>40771305.447584003</v>
      </c>
      <c r="BV366" s="143">
        <f t="shared" si="104"/>
        <v>0.98483348765081913</v>
      </c>
      <c r="BW366" s="144">
        <f t="shared" si="105"/>
        <v>1.0035667992485777</v>
      </c>
      <c r="BX366" s="145">
        <f t="shared" si="106"/>
        <v>1.0092998047235653</v>
      </c>
      <c r="BY366" s="56">
        <f t="shared" ref="BY366:BY392" si="110">IF(N366-BS366&gt;0,N366-BS366,0)</f>
        <v>0</v>
      </c>
      <c r="BZ366" s="57">
        <f t="shared" ref="BZ366:BZ392" si="111">IF(O366-BT366&gt;0,O366-BT366,0)</f>
        <v>0</v>
      </c>
      <c r="CA366" s="58">
        <f t="shared" ref="CA366:CA392" si="112">IF(P366-BU366&gt;0,P366-BU366,0)</f>
        <v>0</v>
      </c>
      <c r="CB366" s="56">
        <f t="shared" si="107"/>
        <v>0</v>
      </c>
      <c r="CC366" s="57">
        <f t="shared" si="108"/>
        <v>0</v>
      </c>
      <c r="CD366" s="58">
        <f t="shared" si="109"/>
        <v>0</v>
      </c>
      <c r="CE366" s="56">
        <f t="shared" ref="CE366:CE392" si="113">ROUND(IF($BV366&gt;1,($BS366-$K366)*$R366,0),0)</f>
        <v>0</v>
      </c>
      <c r="CF366" s="57">
        <f t="shared" ref="CF366:CF392" si="114">ROUND(IF($BW366&gt;1,($BT366-$L366)*$R366,0),0)</f>
        <v>0</v>
      </c>
      <c r="CG366" s="58">
        <f t="shared" ref="CG366:CG392" si="115">ROUND(IF($BX366&gt;1,($BU366-$M366)*$R366,0),0)</f>
        <v>0</v>
      </c>
      <c r="CJ366" s="121"/>
    </row>
    <row r="367" spans="1:88" x14ac:dyDescent="0.2">
      <c r="A367" s="39" t="s">
        <v>724</v>
      </c>
      <c r="B367" s="38" t="s">
        <v>808</v>
      </c>
      <c r="C367" s="93" t="s">
        <v>674</v>
      </c>
      <c r="D367" s="47"/>
      <c r="E367" s="9"/>
      <c r="F367" s="47"/>
      <c r="G367" s="47"/>
      <c r="H367" s="47"/>
      <c r="I367" s="98" t="s">
        <v>846</v>
      </c>
      <c r="J367" s="154">
        <v>0.09</v>
      </c>
      <c r="K367" s="123">
        <v>57125982</v>
      </c>
      <c r="L367" s="124">
        <v>58238825.805194803</v>
      </c>
      <c r="M367" s="125">
        <v>59351669.932685003</v>
      </c>
      <c r="N367" s="147">
        <v>52841533.350000001</v>
      </c>
      <c r="O367" s="133">
        <v>53870913.869805194</v>
      </c>
      <c r="P367" s="148">
        <v>54900294.687733628</v>
      </c>
      <c r="Q367" s="149">
        <v>0</v>
      </c>
      <c r="R367" s="150">
        <v>0</v>
      </c>
      <c r="S367" s="151">
        <v>0</v>
      </c>
      <c r="T367" s="147">
        <v>34702548.191612005</v>
      </c>
      <c r="U367" s="124">
        <v>35378571.85768237</v>
      </c>
      <c r="V367" s="134">
        <v>36054595.523753002</v>
      </c>
      <c r="W367" s="223">
        <v>3552000</v>
      </c>
      <c r="X367" s="153" t="s">
        <v>821</v>
      </c>
      <c r="Y367" s="154" t="s">
        <v>821</v>
      </c>
      <c r="Z367" s="103">
        <v>21299696.774999999</v>
      </c>
      <c r="AA367" s="49">
        <v>22779926.774999999</v>
      </c>
      <c r="AB367" s="104">
        <v>23675877.449999999</v>
      </c>
      <c r="AC367" s="103">
        <v>439782.00975000003</v>
      </c>
      <c r="AD367" s="49">
        <v>473960.51999999996</v>
      </c>
      <c r="AE367" s="104">
        <v>505900.48499999999</v>
      </c>
      <c r="AF367" s="147">
        <v>0</v>
      </c>
      <c r="AG367" s="124">
        <v>6964.29</v>
      </c>
      <c r="AH367" s="134">
        <v>13929.074999999999</v>
      </c>
      <c r="AI367" s="147"/>
      <c r="AJ367" s="124"/>
      <c r="AK367" s="148"/>
      <c r="AL367" s="147"/>
      <c r="AM367" s="124"/>
      <c r="AN367" s="155"/>
      <c r="AO367" s="147"/>
      <c r="AP367" s="124"/>
      <c r="AQ367" s="125"/>
      <c r="AR367" s="147"/>
      <c r="AS367" s="124"/>
      <c r="AT367" s="134"/>
      <c r="AU367" s="147"/>
      <c r="AV367" s="124"/>
      <c r="AW367" s="134"/>
      <c r="AX367" s="147"/>
      <c r="AY367" s="124"/>
      <c r="AZ367" s="134"/>
      <c r="BA367" s="147"/>
      <c r="BB367" s="124"/>
      <c r="BC367" s="148"/>
      <c r="BD367" s="147"/>
      <c r="BE367" s="124"/>
      <c r="BF367" s="155"/>
      <c r="BG367" s="147"/>
      <c r="BH367" s="124"/>
      <c r="BI367" s="125"/>
      <c r="BJ367" s="147"/>
      <c r="BK367" s="124"/>
      <c r="BL367" s="134"/>
      <c r="BM367" s="147"/>
      <c r="BN367" s="124"/>
      <c r="BO367" s="155"/>
      <c r="BP367" s="147"/>
      <c r="BQ367" s="124"/>
      <c r="BR367" s="125"/>
      <c r="BS367" s="156">
        <f>IF(I367=0,IF($X367="Yes",Z367+AC367+AI367-AO367+AR367+BJ367+(0.8*$W367*$J367)+T367,IF($Y367="Yes",Z367+AC367+AI367-AO367+AR367+BJ367+(0.8*$W367*$J367)+T367,Z367+AC367+AI367-AO367+AR367+BJ367+T367)),Z367+AC367+AI367-AO367+AR367+BJ367+(0.8*$W367*$J367)+T367)</f>
        <v>56697770.976362005</v>
      </c>
      <c r="BT367" s="157">
        <f>IF(I367=0,IF($X367="Yes",AA367+AD367+AG367+AJ367+AM367-AP367+AS367+AV367+AY367+BE367+BK367+BN367+(-0.2*$W367*$J367)+U367,IF($Y367="Yes",AA367+AD367+AG367+AJ367+AM367-AP367+AS367+AV367+AY367+BE367+BK367+BN367+(-0.2*$W367*$J367)+U367,AA367+AD367+AG367+AJ367+AM367-AP367+AS367+AV367+AY367+BE367+BK367+BN367+U367)),AA367+AD367+AG367+AJ367+AM367-AP367+AS367+AV367+AY367+BE367+BK367+BN367+(-0.2*$W367*$J367)+U367)</f>
        <v>58575487.442682371</v>
      </c>
      <c r="BU367" s="158">
        <f>IF(I367=0,IF($X367="Yes",AB367+AE367+AH367+AK367+AN367-AQ367+AT367+AW367+AZ367+BC367+BF367+BI367+BL367+BO367+BR367+(-0.2*$W367*$J367)+V367,IF($Y367="Yes",AB367+AE367+AH367+AK367+AN367-AQ367+AT367+AW367+AZ367+BC367+BF367+BI367+BL367+BO367+BR367+(-0.2*$W367*$J367)+V367,AB367+AE367+AH367+AK367+AN367-AQ367+AT367+AW367+AZ367+BC367+BF367+BI367+BL367+BO367+BR367+V367)),AB367+AE367+AH367+AK367+AN367-AQ367+AT367+AW367+AZ367+BC367+BF367+BI367+BL367+BO367+BR367+(-0.2*$W367*$J367)+V367)</f>
        <v>60186366.533753</v>
      </c>
      <c r="BV367" s="159">
        <f t="shared" si="104"/>
        <v>0.9925040934326872</v>
      </c>
      <c r="BW367" s="160">
        <f t="shared" si="105"/>
        <v>1.0057807078496686</v>
      </c>
      <c r="BX367" s="161">
        <f t="shared" si="106"/>
        <v>1.0140635739822432</v>
      </c>
      <c r="BY367" s="29">
        <f t="shared" si="110"/>
        <v>0</v>
      </c>
      <c r="BZ367" s="59">
        <f t="shared" si="111"/>
        <v>0</v>
      </c>
      <c r="CA367" s="60">
        <f t="shared" si="112"/>
        <v>0</v>
      </c>
      <c r="CB367" s="29">
        <f t="shared" si="107"/>
        <v>0</v>
      </c>
      <c r="CC367" s="59">
        <f t="shared" si="108"/>
        <v>0</v>
      </c>
      <c r="CD367" s="60">
        <f t="shared" si="109"/>
        <v>0</v>
      </c>
      <c r="CE367" s="29">
        <f t="shared" si="113"/>
        <v>0</v>
      </c>
      <c r="CF367" s="59">
        <f t="shared" si="114"/>
        <v>0</v>
      </c>
      <c r="CG367" s="60">
        <f t="shared" si="115"/>
        <v>0</v>
      </c>
      <c r="CJ367" s="121"/>
    </row>
    <row r="368" spans="1:88" x14ac:dyDescent="0.2">
      <c r="A368" s="39" t="s">
        <v>691</v>
      </c>
      <c r="B368" s="38" t="s">
        <v>809</v>
      </c>
      <c r="C368" s="93" t="s">
        <v>654</v>
      </c>
      <c r="D368" s="47"/>
      <c r="E368" s="9"/>
      <c r="F368" s="47"/>
      <c r="G368" s="36" t="s">
        <v>795</v>
      </c>
      <c r="H368" s="36" t="s">
        <v>795</v>
      </c>
      <c r="I368" s="98" t="s">
        <v>846</v>
      </c>
      <c r="J368" s="154">
        <v>0.1</v>
      </c>
      <c r="K368" s="123">
        <v>77617216</v>
      </c>
      <c r="L368" s="124">
        <v>79129239.688311681</v>
      </c>
      <c r="M368" s="125">
        <v>80641263.142833993</v>
      </c>
      <c r="N368" s="147">
        <v>71795924.799999997</v>
      </c>
      <c r="O368" s="133">
        <v>73194546.71168831</v>
      </c>
      <c r="P368" s="148">
        <v>74593168.40712145</v>
      </c>
      <c r="Q368" s="149">
        <v>0</v>
      </c>
      <c r="R368" s="150">
        <v>0</v>
      </c>
      <c r="S368" s="151">
        <v>0</v>
      </c>
      <c r="T368" s="147">
        <v>59225330.939061999</v>
      </c>
      <c r="U368" s="124">
        <v>60379071.152160607</v>
      </c>
      <c r="V368" s="134">
        <v>61532811.365259998</v>
      </c>
      <c r="W368" s="223">
        <v>0</v>
      </c>
      <c r="X368" s="153" t="s">
        <v>821</v>
      </c>
      <c r="Y368" s="154" t="s">
        <v>821</v>
      </c>
      <c r="Z368" s="103">
        <v>16242781</v>
      </c>
      <c r="AA368" s="49">
        <v>17935092</v>
      </c>
      <c r="AB368" s="104">
        <v>19238040.25</v>
      </c>
      <c r="AC368" s="103">
        <v>770168.89199999999</v>
      </c>
      <c r="AD368" s="49">
        <v>818244.95000000007</v>
      </c>
      <c r="AE368" s="104">
        <v>861714</v>
      </c>
      <c r="AF368" s="147">
        <v>0</v>
      </c>
      <c r="AG368" s="124">
        <v>14357.85</v>
      </c>
      <c r="AH368" s="134">
        <v>32247.95</v>
      </c>
      <c r="AI368" s="147"/>
      <c r="AJ368" s="124"/>
      <c r="AK368" s="148"/>
      <c r="AL368" s="147"/>
      <c r="AM368" s="124"/>
      <c r="AN368" s="155"/>
      <c r="AO368" s="147"/>
      <c r="AP368" s="124"/>
      <c r="AQ368" s="125"/>
      <c r="AR368" s="147"/>
      <c r="AS368" s="124"/>
      <c r="AT368" s="134"/>
      <c r="AU368" s="147"/>
      <c r="AV368" s="124"/>
      <c r="AW368" s="134"/>
      <c r="AX368" s="147"/>
      <c r="AY368" s="124"/>
      <c r="AZ368" s="134"/>
      <c r="BA368" s="147"/>
      <c r="BB368" s="124"/>
      <c r="BC368" s="148"/>
      <c r="BD368" s="147"/>
      <c r="BE368" s="124"/>
      <c r="BF368" s="155"/>
      <c r="BG368" s="147"/>
      <c r="BH368" s="124"/>
      <c r="BI368" s="125"/>
      <c r="BJ368" s="147"/>
      <c r="BK368" s="124"/>
      <c r="BL368" s="134"/>
      <c r="BM368" s="147"/>
      <c r="BN368" s="124"/>
      <c r="BO368" s="155"/>
      <c r="BP368" s="147"/>
      <c r="BQ368" s="124"/>
      <c r="BR368" s="125"/>
      <c r="BS368" s="156">
        <f t="shared" si="101"/>
        <v>76238280.831062004</v>
      </c>
      <c r="BT368" s="157">
        <f>IF(I368=0,IF($X368="Yes",AA368+AD368+AG368+AJ368+AM368-AP368+AS368+AV368+AY368+BE368+BK368+BN368+(-0.2*$W368*$J368)+U368,IF($Y368="Yes",AA368+AD368+AG368+AJ368+AM368-AP368+AS368+AV368+AY368+BE368+BK368+BN368+(-0.2*$W368*$J368)+U368,AA368+AD368+AG368+AJ368+AM368-AP368+AS368+AV368+AY368+BE368+BK368+BN368+U368)),AA368+AD368+AG368+AJ368+AM368-AP368+AS368+AV368+AY368+BE368+BK368+BN368+(-0.2*$W368*$J368)+U368)</f>
        <v>79146765.952160612</v>
      </c>
      <c r="BU368" s="158">
        <f t="shared" si="103"/>
        <v>81664813.565259993</v>
      </c>
      <c r="BV368" s="159">
        <f t="shared" si="104"/>
        <v>0.98223415834783356</v>
      </c>
      <c r="BW368" s="160">
        <f t="shared" si="105"/>
        <v>1.0002214890970513</v>
      </c>
      <c r="BX368" s="161">
        <f t="shared" si="106"/>
        <v>1.0126926387625286</v>
      </c>
      <c r="BY368" s="29">
        <f t="shared" si="110"/>
        <v>0</v>
      </c>
      <c r="BZ368" s="59">
        <f t="shared" si="111"/>
        <v>0</v>
      </c>
      <c r="CA368" s="60">
        <f t="shared" si="112"/>
        <v>0</v>
      </c>
      <c r="CB368" s="29">
        <f t="shared" si="107"/>
        <v>0</v>
      </c>
      <c r="CC368" s="59">
        <f t="shared" si="108"/>
        <v>0</v>
      </c>
      <c r="CD368" s="60">
        <f t="shared" si="109"/>
        <v>0</v>
      </c>
      <c r="CE368" s="29">
        <f t="shared" si="113"/>
        <v>0</v>
      </c>
      <c r="CF368" s="59">
        <f t="shared" si="114"/>
        <v>0</v>
      </c>
      <c r="CG368" s="60">
        <f t="shared" si="115"/>
        <v>0</v>
      </c>
      <c r="CJ368" s="121"/>
    </row>
    <row r="369" spans="1:88" x14ac:dyDescent="0.2">
      <c r="A369" s="39" t="s">
        <v>692</v>
      </c>
      <c r="B369" s="38" t="s">
        <v>808</v>
      </c>
      <c r="C369" s="93" t="s">
        <v>655</v>
      </c>
      <c r="D369" s="47"/>
      <c r="E369" s="9"/>
      <c r="F369" s="47"/>
      <c r="G369" s="47"/>
      <c r="H369" s="36" t="s">
        <v>826</v>
      </c>
      <c r="I369" s="98" t="s">
        <v>846</v>
      </c>
      <c r="J369" s="154">
        <v>0.09</v>
      </c>
      <c r="K369" s="123">
        <v>98605427</v>
      </c>
      <c r="L369" s="124">
        <v>100526311.94155845</v>
      </c>
      <c r="M369" s="125">
        <v>102447197.089642</v>
      </c>
      <c r="N369" s="147">
        <v>91210019.975000009</v>
      </c>
      <c r="O369" s="133">
        <v>92986838.545941576</v>
      </c>
      <c r="P369" s="148">
        <v>94763657.307918862</v>
      </c>
      <c r="Q369" s="149">
        <v>0</v>
      </c>
      <c r="R369" s="150">
        <v>0</v>
      </c>
      <c r="S369" s="151">
        <v>0</v>
      </c>
      <c r="T369" s="147">
        <v>82527373.719843015</v>
      </c>
      <c r="U369" s="124">
        <v>84135049.831268519</v>
      </c>
      <c r="V369" s="134">
        <v>85742725.942695007</v>
      </c>
      <c r="W369" s="223">
        <v>0</v>
      </c>
      <c r="X369" s="153" t="s">
        <v>821</v>
      </c>
      <c r="Y369" s="154" t="s">
        <v>821</v>
      </c>
      <c r="Z369" s="103">
        <v>16161335.1</v>
      </c>
      <c r="AA369" s="49">
        <v>16530359.625</v>
      </c>
      <c r="AB369" s="104">
        <v>17029091.25</v>
      </c>
      <c r="AC369" s="103">
        <v>730392.21675000002</v>
      </c>
      <c r="AD369" s="49">
        <v>777638.34</v>
      </c>
      <c r="AE369" s="104">
        <v>825297.07499999995</v>
      </c>
      <c r="AF369" s="147">
        <v>0</v>
      </c>
      <c r="AG369" s="124">
        <v>14189.85</v>
      </c>
      <c r="AH369" s="134">
        <v>27755.1</v>
      </c>
      <c r="AI369" s="147"/>
      <c r="AJ369" s="124"/>
      <c r="AK369" s="148"/>
      <c r="AL369" s="147"/>
      <c r="AM369" s="124"/>
      <c r="AN369" s="155"/>
      <c r="AO369" s="147"/>
      <c r="AP369" s="124"/>
      <c r="AQ369" s="125"/>
      <c r="AR369" s="147"/>
      <c r="AS369" s="124"/>
      <c r="AT369" s="134"/>
      <c r="AU369" s="147"/>
      <c r="AV369" s="124"/>
      <c r="AW369" s="134"/>
      <c r="AX369" s="147"/>
      <c r="AY369" s="124"/>
      <c r="AZ369" s="134"/>
      <c r="BA369" s="147"/>
      <c r="BB369" s="124"/>
      <c r="BC369" s="148"/>
      <c r="BD369" s="147"/>
      <c r="BE369" s="124"/>
      <c r="BF369" s="155"/>
      <c r="BG369" s="147"/>
      <c r="BH369" s="124"/>
      <c r="BI369" s="125"/>
      <c r="BJ369" s="147"/>
      <c r="BK369" s="124"/>
      <c r="BL369" s="134"/>
      <c r="BM369" s="147"/>
      <c r="BN369" s="124"/>
      <c r="BO369" s="155"/>
      <c r="BP369" s="147"/>
      <c r="BQ369" s="124"/>
      <c r="BR369" s="125"/>
      <c r="BS369" s="156">
        <f t="shared" si="101"/>
        <v>99419101.03659302</v>
      </c>
      <c r="BT369" s="157">
        <f t="shared" si="102"/>
        <v>101457237.64626852</v>
      </c>
      <c r="BU369" s="158">
        <f t="shared" si="103"/>
        <v>103624869.367695</v>
      </c>
      <c r="BV369" s="159">
        <f t="shared" si="104"/>
        <v>1.0082518179916509</v>
      </c>
      <c r="BW369" s="160">
        <f t="shared" si="105"/>
        <v>1.0092605178358802</v>
      </c>
      <c r="BX369" s="161">
        <f t="shared" si="106"/>
        <v>1.0114954075026819</v>
      </c>
      <c r="BY369" s="29">
        <f t="shared" si="110"/>
        <v>0</v>
      </c>
      <c r="BZ369" s="59">
        <f t="shared" si="111"/>
        <v>0</v>
      </c>
      <c r="CA369" s="60">
        <f t="shared" si="112"/>
        <v>0</v>
      </c>
      <c r="CB369" s="29">
        <f t="shared" si="107"/>
        <v>0</v>
      </c>
      <c r="CC369" s="59">
        <f t="shared" si="108"/>
        <v>0</v>
      </c>
      <c r="CD369" s="60">
        <f t="shared" si="109"/>
        <v>0</v>
      </c>
      <c r="CE369" s="29">
        <f t="shared" si="113"/>
        <v>0</v>
      </c>
      <c r="CF369" s="59">
        <f t="shared" si="114"/>
        <v>0</v>
      </c>
      <c r="CG369" s="60">
        <f t="shared" si="115"/>
        <v>0</v>
      </c>
      <c r="CJ369" s="121"/>
    </row>
    <row r="370" spans="1:88" x14ac:dyDescent="0.2">
      <c r="A370" s="39" t="s">
        <v>736</v>
      </c>
      <c r="B370" s="38" t="s">
        <v>808</v>
      </c>
      <c r="C370" s="93" t="s">
        <v>681</v>
      </c>
      <c r="D370" s="47"/>
      <c r="E370" s="9"/>
      <c r="F370" s="36" t="s">
        <v>787</v>
      </c>
      <c r="G370" s="36" t="s">
        <v>787</v>
      </c>
      <c r="H370" s="36" t="s">
        <v>787</v>
      </c>
      <c r="I370" s="98" t="s">
        <v>846</v>
      </c>
      <c r="J370" s="154">
        <v>0.09</v>
      </c>
      <c r="K370" s="123">
        <v>89674088</v>
      </c>
      <c r="L370" s="124">
        <v>91420985.818181798</v>
      </c>
      <c r="M370" s="125">
        <v>93167883.466942996</v>
      </c>
      <c r="N370" s="147">
        <v>82948531.400000006</v>
      </c>
      <c r="O370" s="133">
        <v>84564411.88181816</v>
      </c>
      <c r="P370" s="148">
        <v>86180292.206922278</v>
      </c>
      <c r="Q370" s="149">
        <v>0</v>
      </c>
      <c r="R370" s="150">
        <v>0</v>
      </c>
      <c r="S370" s="151">
        <v>0</v>
      </c>
      <c r="T370" s="147">
        <v>68831761.250590011</v>
      </c>
      <c r="U370" s="124">
        <v>70172639.716510594</v>
      </c>
      <c r="V370" s="134">
        <v>71513518.182430997</v>
      </c>
      <c r="W370" s="223">
        <v>1413833</v>
      </c>
      <c r="X370" s="153" t="s">
        <v>821</v>
      </c>
      <c r="Y370" s="154" t="s">
        <v>821</v>
      </c>
      <c r="Z370" s="103">
        <v>20176670.699999999</v>
      </c>
      <c r="AA370" s="49">
        <v>20930873.625</v>
      </c>
      <c r="AB370" s="104">
        <v>18598797</v>
      </c>
      <c r="AC370" s="103">
        <v>999397.26584999997</v>
      </c>
      <c r="AD370" s="49">
        <v>1097137.845</v>
      </c>
      <c r="AE370" s="104">
        <v>1170545.8499999999</v>
      </c>
      <c r="AF370" s="147">
        <v>0</v>
      </c>
      <c r="AG370" s="124">
        <v>25575.42555</v>
      </c>
      <c r="AH370" s="134">
        <v>40959.089999999997</v>
      </c>
      <c r="AI370" s="147"/>
      <c r="AJ370" s="124"/>
      <c r="AK370" s="148"/>
      <c r="AL370" s="147"/>
      <c r="AM370" s="124"/>
      <c r="AN370" s="155"/>
      <c r="AO370" s="147"/>
      <c r="AP370" s="124"/>
      <c r="AQ370" s="125"/>
      <c r="AR370" s="147"/>
      <c r="AS370" s="124"/>
      <c r="AT370" s="134"/>
      <c r="AU370" s="147"/>
      <c r="AV370" s="124"/>
      <c r="AW370" s="134"/>
      <c r="AX370" s="147"/>
      <c r="AY370" s="124"/>
      <c r="AZ370" s="134"/>
      <c r="BA370" s="147"/>
      <c r="BB370" s="124"/>
      <c r="BC370" s="148"/>
      <c r="BD370" s="147"/>
      <c r="BE370" s="124"/>
      <c r="BF370" s="155"/>
      <c r="BG370" s="147"/>
      <c r="BH370" s="124"/>
      <c r="BI370" s="125"/>
      <c r="BJ370" s="147"/>
      <c r="BK370" s="124"/>
      <c r="BL370" s="134"/>
      <c r="BM370" s="147"/>
      <c r="BN370" s="124"/>
      <c r="BO370" s="155"/>
      <c r="BP370" s="147"/>
      <c r="BQ370" s="124"/>
      <c r="BR370" s="125"/>
      <c r="BS370" s="156">
        <f t="shared" si="101"/>
        <v>90109625.192440003</v>
      </c>
      <c r="BT370" s="157">
        <f t="shared" si="102"/>
        <v>92200777.618060589</v>
      </c>
      <c r="BU370" s="158">
        <f t="shared" si="103"/>
        <v>91298371.128430992</v>
      </c>
      <c r="BV370" s="159">
        <f t="shared" si="104"/>
        <v>1.0048568901246033</v>
      </c>
      <c r="BW370" s="160">
        <f t="shared" si="105"/>
        <v>1.0085296804984103</v>
      </c>
      <c r="BX370" s="161">
        <f t="shared" si="106"/>
        <v>0.97993394001297318</v>
      </c>
      <c r="BY370" s="29">
        <f t="shared" si="110"/>
        <v>0</v>
      </c>
      <c r="BZ370" s="59">
        <f t="shared" si="111"/>
        <v>0</v>
      </c>
      <c r="CA370" s="60">
        <f t="shared" si="112"/>
        <v>0</v>
      </c>
      <c r="CB370" s="29">
        <f t="shared" si="107"/>
        <v>0</v>
      </c>
      <c r="CC370" s="59">
        <f t="shared" si="108"/>
        <v>0</v>
      </c>
      <c r="CD370" s="60">
        <f t="shared" si="109"/>
        <v>0</v>
      </c>
      <c r="CE370" s="29">
        <f t="shared" si="113"/>
        <v>0</v>
      </c>
      <c r="CF370" s="59">
        <f t="shared" si="114"/>
        <v>0</v>
      </c>
      <c r="CG370" s="60">
        <f t="shared" si="115"/>
        <v>0</v>
      </c>
      <c r="CJ370" s="121"/>
    </row>
    <row r="371" spans="1:88" x14ac:dyDescent="0.2">
      <c r="A371" s="39" t="s">
        <v>731</v>
      </c>
      <c r="B371" s="38" t="s">
        <v>808</v>
      </c>
      <c r="C371" s="93" t="s">
        <v>678</v>
      </c>
      <c r="D371" s="47"/>
      <c r="E371" s="9"/>
      <c r="F371" s="47"/>
      <c r="G371" s="47"/>
      <c r="H371" s="47"/>
      <c r="I371" s="98" t="s">
        <v>846</v>
      </c>
      <c r="J371" s="154">
        <v>0.09</v>
      </c>
      <c r="K371" s="123">
        <v>35028899</v>
      </c>
      <c r="L371" s="124">
        <v>35711280.149350651</v>
      </c>
      <c r="M371" s="125">
        <v>36393661.617321</v>
      </c>
      <c r="N371" s="147">
        <v>32401731.575000003</v>
      </c>
      <c r="O371" s="133">
        <v>33032934.138149355</v>
      </c>
      <c r="P371" s="148">
        <v>33664136.996021926</v>
      </c>
      <c r="Q371" s="149">
        <v>0</v>
      </c>
      <c r="R371" s="150">
        <v>0</v>
      </c>
      <c r="S371" s="151">
        <v>0</v>
      </c>
      <c r="T371" s="147">
        <v>24775122.962655004</v>
      </c>
      <c r="U371" s="124">
        <v>25257755.228161268</v>
      </c>
      <c r="V371" s="134">
        <v>25740387.493668001</v>
      </c>
      <c r="W371" s="223">
        <v>0</v>
      </c>
      <c r="X371" s="153" t="s">
        <v>821</v>
      </c>
      <c r="Y371" s="154" t="s">
        <v>821</v>
      </c>
      <c r="Z371" s="103">
        <v>9633414.1500000004</v>
      </c>
      <c r="AA371" s="49">
        <v>9751633.1999999993</v>
      </c>
      <c r="AB371" s="104">
        <v>9461359.3499999996</v>
      </c>
      <c r="AC371" s="103">
        <v>506805.41114999994</v>
      </c>
      <c r="AD371" s="49">
        <v>541921.005</v>
      </c>
      <c r="AE371" s="104">
        <v>570017.38500000001</v>
      </c>
      <c r="AF371" s="147">
        <v>0</v>
      </c>
      <c r="AG371" s="124">
        <v>6976.3049999999994</v>
      </c>
      <c r="AH371" s="134">
        <v>19603.62</v>
      </c>
      <c r="AI371" s="147"/>
      <c r="AJ371" s="124"/>
      <c r="AK371" s="148"/>
      <c r="AL371" s="147"/>
      <c r="AM371" s="124"/>
      <c r="AN371" s="155"/>
      <c r="AO371" s="147"/>
      <c r="AP371" s="124"/>
      <c r="AQ371" s="125"/>
      <c r="AR371" s="147"/>
      <c r="AS371" s="124"/>
      <c r="AT371" s="134"/>
      <c r="AU371" s="147"/>
      <c r="AV371" s="124"/>
      <c r="AW371" s="134"/>
      <c r="AX371" s="147"/>
      <c r="AY371" s="124"/>
      <c r="AZ371" s="134"/>
      <c r="BA371" s="147"/>
      <c r="BB371" s="124"/>
      <c r="BC371" s="148"/>
      <c r="BD371" s="147"/>
      <c r="BE371" s="124"/>
      <c r="BF371" s="155"/>
      <c r="BG371" s="147"/>
      <c r="BH371" s="124"/>
      <c r="BI371" s="125"/>
      <c r="BJ371" s="147"/>
      <c r="BK371" s="124"/>
      <c r="BL371" s="134"/>
      <c r="BM371" s="147"/>
      <c r="BN371" s="124"/>
      <c r="BO371" s="155"/>
      <c r="BP371" s="147"/>
      <c r="BQ371" s="124"/>
      <c r="BR371" s="125"/>
      <c r="BS371" s="156">
        <f t="shared" si="101"/>
        <v>34915342.523805007</v>
      </c>
      <c r="BT371" s="157">
        <f t="shared" si="102"/>
        <v>35558285.738161266</v>
      </c>
      <c r="BU371" s="158">
        <f t="shared" si="103"/>
        <v>35791367.848668002</v>
      </c>
      <c r="BV371" s="159">
        <f t="shared" si="104"/>
        <v>0.99675820595460363</v>
      </c>
      <c r="BW371" s="160">
        <f t="shared" si="105"/>
        <v>0.99571579594599979</v>
      </c>
      <c r="BX371" s="161">
        <f t="shared" si="106"/>
        <v>0.98345058612166836</v>
      </c>
      <c r="BY371" s="29">
        <f t="shared" si="110"/>
        <v>0</v>
      </c>
      <c r="BZ371" s="59">
        <f t="shared" si="111"/>
        <v>0</v>
      </c>
      <c r="CA371" s="60">
        <f t="shared" si="112"/>
        <v>0</v>
      </c>
      <c r="CB371" s="29">
        <f t="shared" si="107"/>
        <v>0</v>
      </c>
      <c r="CC371" s="59">
        <f t="shared" si="108"/>
        <v>0</v>
      </c>
      <c r="CD371" s="60">
        <f t="shared" si="109"/>
        <v>0</v>
      </c>
      <c r="CE371" s="29">
        <f t="shared" si="113"/>
        <v>0</v>
      </c>
      <c r="CF371" s="59">
        <f t="shared" si="114"/>
        <v>0</v>
      </c>
      <c r="CG371" s="60">
        <f t="shared" si="115"/>
        <v>0</v>
      </c>
      <c r="CJ371" s="121"/>
    </row>
    <row r="372" spans="1:88" x14ac:dyDescent="0.2">
      <c r="A372" s="39" t="s">
        <v>739</v>
      </c>
      <c r="B372" s="38" t="s">
        <v>808</v>
      </c>
      <c r="C372" s="93" t="s">
        <v>682</v>
      </c>
      <c r="D372" s="47"/>
      <c r="E372" s="9"/>
      <c r="F372" s="47"/>
      <c r="G372" s="47"/>
      <c r="H372" s="36" t="s">
        <v>832</v>
      </c>
      <c r="I372" s="98" t="s">
        <v>846</v>
      </c>
      <c r="J372" s="154">
        <v>0.09</v>
      </c>
      <c r="K372" s="123">
        <v>65575070.999999993</v>
      </c>
      <c r="L372" s="124">
        <v>66852507.448051937</v>
      </c>
      <c r="M372" s="125">
        <v>68129943.793015003</v>
      </c>
      <c r="N372" s="147">
        <v>60656940.674999997</v>
      </c>
      <c r="O372" s="133">
        <v>61838569.389448047</v>
      </c>
      <c r="P372" s="148">
        <v>63020198.008538879</v>
      </c>
      <c r="Q372" s="149">
        <v>0</v>
      </c>
      <c r="R372" s="150">
        <v>0</v>
      </c>
      <c r="S372" s="151">
        <v>0</v>
      </c>
      <c r="T372" s="147">
        <v>54697359.075221993</v>
      </c>
      <c r="U372" s="124">
        <v>55762892.044219822</v>
      </c>
      <c r="V372" s="134">
        <v>56828425.013217002</v>
      </c>
      <c r="W372" s="223">
        <v>0</v>
      </c>
      <c r="X372" s="153" t="s">
        <v>821</v>
      </c>
      <c r="Y372" s="154" t="s">
        <v>821</v>
      </c>
      <c r="Z372" s="103">
        <v>10455987.375</v>
      </c>
      <c r="AA372" s="49">
        <v>10828366.424999999</v>
      </c>
      <c r="AB372" s="104">
        <v>10986619.949999999</v>
      </c>
      <c r="AC372" s="103">
        <v>587608.94294999994</v>
      </c>
      <c r="AD372" s="49">
        <v>633753.80999999994</v>
      </c>
      <c r="AE372" s="104">
        <v>675197.77500000002</v>
      </c>
      <c r="AF372" s="147">
        <v>0</v>
      </c>
      <c r="AG372" s="124">
        <v>7029.2699999999995</v>
      </c>
      <c r="AH372" s="134">
        <v>16869.059999999998</v>
      </c>
      <c r="AI372" s="147"/>
      <c r="AJ372" s="124"/>
      <c r="AK372" s="148"/>
      <c r="AL372" s="147"/>
      <c r="AM372" s="124"/>
      <c r="AN372" s="155"/>
      <c r="AO372" s="147"/>
      <c r="AP372" s="124"/>
      <c r="AQ372" s="125"/>
      <c r="AR372" s="147"/>
      <c r="AS372" s="124"/>
      <c r="AT372" s="134"/>
      <c r="AU372" s="147"/>
      <c r="AV372" s="124"/>
      <c r="AW372" s="134"/>
      <c r="AX372" s="147"/>
      <c r="AY372" s="124"/>
      <c r="AZ372" s="134"/>
      <c r="BA372" s="147"/>
      <c r="BB372" s="124"/>
      <c r="BC372" s="148"/>
      <c r="BD372" s="147"/>
      <c r="BE372" s="124"/>
      <c r="BF372" s="155"/>
      <c r="BG372" s="147"/>
      <c r="BH372" s="124"/>
      <c r="BI372" s="125"/>
      <c r="BJ372" s="147"/>
      <c r="BK372" s="124"/>
      <c r="BL372" s="134"/>
      <c r="BM372" s="147"/>
      <c r="BN372" s="124"/>
      <c r="BO372" s="155"/>
      <c r="BP372" s="147"/>
      <c r="BQ372" s="124"/>
      <c r="BR372" s="125"/>
      <c r="BS372" s="156">
        <f t="shared" si="101"/>
        <v>65740955.393171996</v>
      </c>
      <c r="BT372" s="157">
        <f t="shared" si="102"/>
        <v>67232041.549219817</v>
      </c>
      <c r="BU372" s="158">
        <f t="shared" si="103"/>
        <v>68507111.798216999</v>
      </c>
      <c r="BV372" s="159">
        <f t="shared" si="104"/>
        <v>1.0025296868252267</v>
      </c>
      <c r="BW372" s="160">
        <f t="shared" si="105"/>
        <v>1.0056771857280418</v>
      </c>
      <c r="BX372" s="161">
        <f t="shared" si="106"/>
        <v>1.0055360093404431</v>
      </c>
      <c r="BY372" s="29">
        <f t="shared" si="110"/>
        <v>0</v>
      </c>
      <c r="BZ372" s="59">
        <f t="shared" si="111"/>
        <v>0</v>
      </c>
      <c r="CA372" s="60">
        <f t="shared" si="112"/>
        <v>0</v>
      </c>
      <c r="CB372" s="29">
        <f t="shared" si="107"/>
        <v>0</v>
      </c>
      <c r="CC372" s="59">
        <f t="shared" si="108"/>
        <v>0</v>
      </c>
      <c r="CD372" s="60">
        <f t="shared" si="109"/>
        <v>0</v>
      </c>
      <c r="CE372" s="29">
        <f t="shared" si="113"/>
        <v>0</v>
      </c>
      <c r="CF372" s="59">
        <f t="shared" si="114"/>
        <v>0</v>
      </c>
      <c r="CG372" s="60">
        <f t="shared" si="115"/>
        <v>0</v>
      </c>
      <c r="CJ372" s="121"/>
    </row>
    <row r="373" spans="1:88" x14ac:dyDescent="0.2">
      <c r="A373" s="39" t="s">
        <v>703</v>
      </c>
      <c r="B373" s="38" t="s">
        <v>808</v>
      </c>
      <c r="C373" s="93" t="s">
        <v>661</v>
      </c>
      <c r="D373" s="47"/>
      <c r="E373" s="9"/>
      <c r="F373" s="47"/>
      <c r="G373" s="47"/>
      <c r="H373" s="36" t="s">
        <v>830</v>
      </c>
      <c r="I373" s="98" t="s">
        <v>846</v>
      </c>
      <c r="J373" s="154">
        <v>0.09</v>
      </c>
      <c r="K373" s="123">
        <v>154306620</v>
      </c>
      <c r="L373" s="124">
        <v>157312593.1168831</v>
      </c>
      <c r="M373" s="125">
        <v>160318565.85899499</v>
      </c>
      <c r="N373" s="147">
        <v>142733623.5</v>
      </c>
      <c r="O373" s="133">
        <v>145514148.63311687</v>
      </c>
      <c r="P373" s="148">
        <v>148294673.41957039</v>
      </c>
      <c r="Q373" s="149">
        <v>0</v>
      </c>
      <c r="R373" s="150">
        <v>0</v>
      </c>
      <c r="S373" s="151">
        <v>0</v>
      </c>
      <c r="T373" s="147">
        <v>113212956.16318701</v>
      </c>
      <c r="U373" s="124">
        <v>115418403.36117117</v>
      </c>
      <c r="V373" s="134">
        <v>117623850.559155</v>
      </c>
      <c r="W373" s="223">
        <v>274398</v>
      </c>
      <c r="X373" s="153" t="s">
        <v>821</v>
      </c>
      <c r="Y373" s="154" t="s">
        <v>821</v>
      </c>
      <c r="Z373" s="103">
        <v>38630278.799999997</v>
      </c>
      <c r="AA373" s="49">
        <v>40286724.75</v>
      </c>
      <c r="AB373" s="104">
        <v>42295839.524999999</v>
      </c>
      <c r="AC373" s="103">
        <v>1107127.9197</v>
      </c>
      <c r="AD373" s="49">
        <v>1203243.5249999999</v>
      </c>
      <c r="AE373" s="104">
        <v>1283168.925</v>
      </c>
      <c r="AF373" s="147">
        <v>0</v>
      </c>
      <c r="AG373" s="124">
        <v>38175.614999999998</v>
      </c>
      <c r="AH373" s="134">
        <v>44118.18</v>
      </c>
      <c r="AI373" s="147"/>
      <c r="AJ373" s="124"/>
      <c r="AK373" s="148"/>
      <c r="AL373" s="147"/>
      <c r="AM373" s="124"/>
      <c r="AN373" s="155"/>
      <c r="AO373" s="147"/>
      <c r="AP373" s="124"/>
      <c r="AQ373" s="125"/>
      <c r="AR373" s="147"/>
      <c r="AS373" s="124"/>
      <c r="AT373" s="134"/>
      <c r="AU373" s="147"/>
      <c r="AV373" s="124"/>
      <c r="AW373" s="134"/>
      <c r="AX373" s="147"/>
      <c r="AY373" s="124"/>
      <c r="AZ373" s="134"/>
      <c r="BA373" s="147"/>
      <c r="BB373" s="124"/>
      <c r="BC373" s="148"/>
      <c r="BD373" s="147"/>
      <c r="BE373" s="124"/>
      <c r="BF373" s="155"/>
      <c r="BG373" s="147"/>
      <c r="BH373" s="124"/>
      <c r="BI373" s="125"/>
      <c r="BJ373" s="147"/>
      <c r="BK373" s="124"/>
      <c r="BL373" s="134"/>
      <c r="BM373" s="147"/>
      <c r="BN373" s="124"/>
      <c r="BO373" s="155"/>
      <c r="BP373" s="147"/>
      <c r="BQ373" s="124"/>
      <c r="BR373" s="125"/>
      <c r="BS373" s="156">
        <f t="shared" si="101"/>
        <v>152970119.53888702</v>
      </c>
      <c r="BT373" s="157">
        <f t="shared" si="102"/>
        <v>156941608.08717117</v>
      </c>
      <c r="BU373" s="158">
        <f t="shared" si="103"/>
        <v>161242038.02515501</v>
      </c>
      <c r="BV373" s="159">
        <f t="shared" si="104"/>
        <v>0.99133867062143555</v>
      </c>
      <c r="BW373" s="160">
        <f t="shared" si="105"/>
        <v>0.99764173342793805</v>
      </c>
      <c r="BX373" s="161">
        <f t="shared" si="106"/>
        <v>1.0057602322052472</v>
      </c>
      <c r="BY373" s="29">
        <f t="shared" si="110"/>
        <v>0</v>
      </c>
      <c r="BZ373" s="59">
        <f t="shared" si="111"/>
        <v>0</v>
      </c>
      <c r="CA373" s="60">
        <f t="shared" si="112"/>
        <v>0</v>
      </c>
      <c r="CB373" s="29">
        <f t="shared" si="107"/>
        <v>0</v>
      </c>
      <c r="CC373" s="59">
        <f t="shared" si="108"/>
        <v>0</v>
      </c>
      <c r="CD373" s="60">
        <f t="shared" si="109"/>
        <v>0</v>
      </c>
      <c r="CE373" s="29">
        <f t="shared" si="113"/>
        <v>0</v>
      </c>
      <c r="CF373" s="59">
        <f t="shared" si="114"/>
        <v>0</v>
      </c>
      <c r="CG373" s="60">
        <f t="shared" si="115"/>
        <v>0</v>
      </c>
      <c r="CJ373" s="121"/>
    </row>
    <row r="374" spans="1:88" x14ac:dyDescent="0.2">
      <c r="A374" s="39" t="s">
        <v>728</v>
      </c>
      <c r="B374" s="38" t="s">
        <v>809</v>
      </c>
      <c r="C374" s="93" t="s">
        <v>676</v>
      </c>
      <c r="D374" s="47"/>
      <c r="E374" s="9"/>
      <c r="F374" s="36" t="s">
        <v>788</v>
      </c>
      <c r="G374" s="36" t="s">
        <v>788</v>
      </c>
      <c r="H374" s="36" t="s">
        <v>788</v>
      </c>
      <c r="I374" s="98" t="s">
        <v>846</v>
      </c>
      <c r="J374" s="154">
        <v>0.1</v>
      </c>
      <c r="K374" s="123">
        <v>66190735</v>
      </c>
      <c r="L374" s="124">
        <v>67480164.902597412</v>
      </c>
      <c r="M374" s="125">
        <v>68769595.183291003</v>
      </c>
      <c r="N374" s="147">
        <v>61226429.875</v>
      </c>
      <c r="O374" s="133">
        <v>62419152.53490261</v>
      </c>
      <c r="P374" s="148">
        <v>63611875.544544183</v>
      </c>
      <c r="Q374" s="149">
        <v>0</v>
      </c>
      <c r="R374" s="150">
        <v>0</v>
      </c>
      <c r="S374" s="151">
        <v>0</v>
      </c>
      <c r="T374" s="147">
        <v>46496829.158931009</v>
      </c>
      <c r="U374" s="124">
        <v>47402611.545143947</v>
      </c>
      <c r="V374" s="134">
        <v>48308393.931356996</v>
      </c>
      <c r="W374" s="223">
        <v>2566066</v>
      </c>
      <c r="X374" s="153" t="s">
        <v>821</v>
      </c>
      <c r="Y374" s="154" t="s">
        <v>821</v>
      </c>
      <c r="Z374" s="103">
        <v>19552545.5</v>
      </c>
      <c r="AA374" s="49">
        <v>19042274.5</v>
      </c>
      <c r="AB374" s="104">
        <v>20284237.25</v>
      </c>
      <c r="AC374" s="103">
        <v>624269.51850000012</v>
      </c>
      <c r="AD374" s="49">
        <v>667069.05000000005</v>
      </c>
      <c r="AE374" s="104">
        <v>714782.8</v>
      </c>
      <c r="AF374" s="147">
        <v>0</v>
      </c>
      <c r="AG374" s="124">
        <v>18406.45</v>
      </c>
      <c r="AH374" s="134">
        <v>27519.5</v>
      </c>
      <c r="AI374" s="147"/>
      <c r="AJ374" s="124"/>
      <c r="AK374" s="148"/>
      <c r="AL374" s="147"/>
      <c r="AM374" s="124"/>
      <c r="AN374" s="155"/>
      <c r="AO374" s="147"/>
      <c r="AP374" s="124"/>
      <c r="AQ374" s="125"/>
      <c r="AR374" s="147"/>
      <c r="AS374" s="124"/>
      <c r="AT374" s="134"/>
      <c r="AU374" s="147"/>
      <c r="AV374" s="124"/>
      <c r="AW374" s="134"/>
      <c r="AX374" s="147"/>
      <c r="AY374" s="124"/>
      <c r="AZ374" s="134"/>
      <c r="BA374" s="147"/>
      <c r="BB374" s="124"/>
      <c r="BC374" s="148"/>
      <c r="BD374" s="147"/>
      <c r="BE374" s="124"/>
      <c r="BF374" s="155"/>
      <c r="BG374" s="147"/>
      <c r="BH374" s="124"/>
      <c r="BI374" s="125"/>
      <c r="BJ374" s="147"/>
      <c r="BK374" s="124"/>
      <c r="BL374" s="134"/>
      <c r="BM374" s="147"/>
      <c r="BN374" s="124"/>
      <c r="BO374" s="155"/>
      <c r="BP374" s="147"/>
      <c r="BQ374" s="124"/>
      <c r="BR374" s="125"/>
      <c r="BS374" s="156">
        <f t="shared" si="101"/>
        <v>66878929.457431011</v>
      </c>
      <c r="BT374" s="157">
        <f t="shared" si="102"/>
        <v>67079040.225143947</v>
      </c>
      <c r="BU374" s="158">
        <f t="shared" si="103"/>
        <v>69283612.161357</v>
      </c>
      <c r="BV374" s="159">
        <f t="shared" si="104"/>
        <v>1.010397141796824</v>
      </c>
      <c r="BW374" s="160">
        <f t="shared" si="105"/>
        <v>0.9940556654235736</v>
      </c>
      <c r="BX374" s="161">
        <f t="shared" si="106"/>
        <v>1.0074744802073647</v>
      </c>
      <c r="BY374" s="29">
        <f t="shared" si="110"/>
        <v>0</v>
      </c>
      <c r="BZ374" s="59">
        <f t="shared" si="111"/>
        <v>0</v>
      </c>
      <c r="CA374" s="60">
        <f t="shared" si="112"/>
        <v>0</v>
      </c>
      <c r="CB374" s="29">
        <f t="shared" si="107"/>
        <v>0</v>
      </c>
      <c r="CC374" s="59">
        <f t="shared" si="108"/>
        <v>0</v>
      </c>
      <c r="CD374" s="60">
        <f t="shared" si="109"/>
        <v>0</v>
      </c>
      <c r="CE374" s="29">
        <f t="shared" si="113"/>
        <v>0</v>
      </c>
      <c r="CF374" s="59">
        <f t="shared" si="114"/>
        <v>0</v>
      </c>
      <c r="CG374" s="60">
        <f t="shared" si="115"/>
        <v>0</v>
      </c>
      <c r="CJ374" s="121"/>
    </row>
    <row r="375" spans="1:88" x14ac:dyDescent="0.2">
      <c r="A375" s="39" t="s">
        <v>705</v>
      </c>
      <c r="B375" s="38" t="s">
        <v>808</v>
      </c>
      <c r="C375" s="93" t="s">
        <v>663</v>
      </c>
      <c r="D375" s="47"/>
      <c r="E375" s="9"/>
      <c r="F375" s="47"/>
      <c r="G375" s="47"/>
      <c r="H375" s="47"/>
      <c r="I375" s="98" t="s">
        <v>846</v>
      </c>
      <c r="J375" s="154">
        <v>0.09</v>
      </c>
      <c r="K375" s="123">
        <v>105051752</v>
      </c>
      <c r="L375" s="124">
        <v>107098214.70129868</v>
      </c>
      <c r="M375" s="125">
        <v>109144677.212781</v>
      </c>
      <c r="N375" s="147">
        <v>97172870.600000009</v>
      </c>
      <c r="O375" s="133">
        <v>99065848.598701283</v>
      </c>
      <c r="P375" s="148">
        <v>100958826.42182243</v>
      </c>
      <c r="Q375" s="149">
        <v>0</v>
      </c>
      <c r="R375" s="150">
        <v>0</v>
      </c>
      <c r="S375" s="151">
        <v>0</v>
      </c>
      <c r="T375" s="147">
        <v>63210381.834077992</v>
      </c>
      <c r="U375" s="124">
        <v>64441752.908767827</v>
      </c>
      <c r="V375" s="134">
        <v>65673123.983457997</v>
      </c>
      <c r="W375" s="223">
        <v>0</v>
      </c>
      <c r="X375" s="153" t="s">
        <v>821</v>
      </c>
      <c r="Y375" s="154" t="s">
        <v>821</v>
      </c>
      <c r="Z375" s="103">
        <v>38882538.899999999</v>
      </c>
      <c r="AA375" s="49">
        <v>42833204.100000001</v>
      </c>
      <c r="AB375" s="104">
        <v>43508557.574999996</v>
      </c>
      <c r="AC375" s="103">
        <v>929410.24320000003</v>
      </c>
      <c r="AD375" s="49">
        <v>995782.36499999999</v>
      </c>
      <c r="AE375" s="104">
        <v>1046068.38</v>
      </c>
      <c r="AF375" s="147">
        <v>0</v>
      </c>
      <c r="AG375" s="124">
        <v>22112.01</v>
      </c>
      <c r="AH375" s="134">
        <v>32226.884999999998</v>
      </c>
      <c r="AI375" s="147"/>
      <c r="AJ375" s="124"/>
      <c r="AK375" s="148"/>
      <c r="AL375" s="147"/>
      <c r="AM375" s="124"/>
      <c r="AN375" s="155"/>
      <c r="AO375" s="147"/>
      <c r="AP375" s="124"/>
      <c r="AQ375" s="125"/>
      <c r="AR375" s="147"/>
      <c r="AS375" s="124"/>
      <c r="AT375" s="134"/>
      <c r="AU375" s="147"/>
      <c r="AV375" s="124"/>
      <c r="AW375" s="134"/>
      <c r="AX375" s="147"/>
      <c r="AY375" s="124"/>
      <c r="AZ375" s="134"/>
      <c r="BA375" s="147"/>
      <c r="BB375" s="124"/>
      <c r="BC375" s="148"/>
      <c r="BD375" s="147"/>
      <c r="BE375" s="124"/>
      <c r="BF375" s="155"/>
      <c r="BG375" s="147"/>
      <c r="BH375" s="124"/>
      <c r="BI375" s="125"/>
      <c r="BJ375" s="147"/>
      <c r="BK375" s="124"/>
      <c r="BL375" s="134"/>
      <c r="BM375" s="147"/>
      <c r="BN375" s="124"/>
      <c r="BO375" s="155"/>
      <c r="BP375" s="147"/>
      <c r="BQ375" s="124"/>
      <c r="BR375" s="125"/>
      <c r="BS375" s="156">
        <f t="shared" si="101"/>
        <v>103022330.97727799</v>
      </c>
      <c r="BT375" s="157">
        <f t="shared" si="102"/>
        <v>108292851.38376783</v>
      </c>
      <c r="BU375" s="158">
        <f t="shared" si="103"/>
        <v>110259976.82345799</v>
      </c>
      <c r="BV375" s="159">
        <f t="shared" si="104"/>
        <v>0.98068170226497497</v>
      </c>
      <c r="BW375" s="160">
        <f t="shared" si="105"/>
        <v>1.0111545900723091</v>
      </c>
      <c r="BX375" s="161">
        <f t="shared" si="106"/>
        <v>1.0102185433056226</v>
      </c>
      <c r="BY375" s="29">
        <f t="shared" si="110"/>
        <v>0</v>
      </c>
      <c r="BZ375" s="59">
        <f t="shared" si="111"/>
        <v>0</v>
      </c>
      <c r="CA375" s="60">
        <f t="shared" si="112"/>
        <v>0</v>
      </c>
      <c r="CB375" s="29">
        <f t="shared" si="107"/>
        <v>0</v>
      </c>
      <c r="CC375" s="59">
        <f t="shared" si="108"/>
        <v>0</v>
      </c>
      <c r="CD375" s="60">
        <f t="shared" si="109"/>
        <v>0</v>
      </c>
      <c r="CE375" s="29">
        <f t="shared" si="113"/>
        <v>0</v>
      </c>
      <c r="CF375" s="59">
        <f t="shared" si="114"/>
        <v>0</v>
      </c>
      <c r="CG375" s="60">
        <f t="shared" si="115"/>
        <v>0</v>
      </c>
      <c r="CJ375" s="121"/>
    </row>
    <row r="376" spans="1:88" x14ac:dyDescent="0.2">
      <c r="A376" s="39" t="s">
        <v>722</v>
      </c>
      <c r="B376" s="38" t="s">
        <v>809</v>
      </c>
      <c r="C376" s="93" t="s">
        <v>672</v>
      </c>
      <c r="D376" s="47"/>
      <c r="E376" s="9"/>
      <c r="F376" s="47"/>
      <c r="G376" s="47"/>
      <c r="H376" s="36" t="s">
        <v>831</v>
      </c>
      <c r="I376" s="98" t="s">
        <v>846</v>
      </c>
      <c r="J376" s="154">
        <v>0.1</v>
      </c>
      <c r="K376" s="123">
        <v>108379084</v>
      </c>
      <c r="L376" s="124">
        <v>110490364.85714287</v>
      </c>
      <c r="M376" s="125">
        <v>112601645.977723</v>
      </c>
      <c r="N376" s="147">
        <v>100250652.7</v>
      </c>
      <c r="O376" s="133">
        <v>102203587.49285716</v>
      </c>
      <c r="P376" s="148">
        <v>104156522.52939378</v>
      </c>
      <c r="Q376" s="149">
        <v>0</v>
      </c>
      <c r="R376" s="150">
        <v>0</v>
      </c>
      <c r="S376" s="151">
        <v>0</v>
      </c>
      <c r="T376" s="147">
        <v>61310943.018952005</v>
      </c>
      <c r="U376" s="124">
        <v>62505312.038801715</v>
      </c>
      <c r="V376" s="134">
        <v>63699681.058651</v>
      </c>
      <c r="W376" s="223">
        <v>1859264</v>
      </c>
      <c r="X376" s="153" t="s">
        <v>821</v>
      </c>
      <c r="Y376" s="154" t="s">
        <v>821</v>
      </c>
      <c r="Z376" s="103">
        <v>44454118.5</v>
      </c>
      <c r="AA376" s="49">
        <v>45074553.75</v>
      </c>
      <c r="AB376" s="104">
        <v>47812384.5</v>
      </c>
      <c r="AC376" s="103">
        <v>749907.72399999993</v>
      </c>
      <c r="AD376" s="49">
        <v>817862.35000000009</v>
      </c>
      <c r="AE376" s="104">
        <v>847168.35000000009</v>
      </c>
      <c r="AF376" s="147">
        <v>0</v>
      </c>
      <c r="AG376" s="124">
        <v>17000.689999999999</v>
      </c>
      <c r="AH376" s="134">
        <v>19215.507500000003</v>
      </c>
      <c r="AI376" s="147"/>
      <c r="AJ376" s="124"/>
      <c r="AK376" s="148"/>
      <c r="AL376" s="147"/>
      <c r="AM376" s="124"/>
      <c r="AN376" s="155"/>
      <c r="AO376" s="147"/>
      <c r="AP376" s="124"/>
      <c r="AQ376" s="125"/>
      <c r="AR376" s="147"/>
      <c r="AS376" s="124"/>
      <c r="AT376" s="134"/>
      <c r="AU376" s="147"/>
      <c r="AV376" s="124"/>
      <c r="AW376" s="134"/>
      <c r="AX376" s="147"/>
      <c r="AY376" s="124"/>
      <c r="AZ376" s="134"/>
      <c r="BA376" s="147"/>
      <c r="BB376" s="124"/>
      <c r="BC376" s="148"/>
      <c r="BD376" s="147"/>
      <c r="BE376" s="124"/>
      <c r="BF376" s="155"/>
      <c r="BG376" s="147"/>
      <c r="BH376" s="124"/>
      <c r="BI376" s="125"/>
      <c r="BJ376" s="147"/>
      <c r="BK376" s="124"/>
      <c r="BL376" s="134"/>
      <c r="BM376" s="147"/>
      <c r="BN376" s="124"/>
      <c r="BO376" s="155"/>
      <c r="BP376" s="147"/>
      <c r="BQ376" s="124"/>
      <c r="BR376" s="125"/>
      <c r="BS376" s="156">
        <f t="shared" si="101"/>
        <v>106663710.36295199</v>
      </c>
      <c r="BT376" s="157">
        <f t="shared" si="102"/>
        <v>108377543.54880172</v>
      </c>
      <c r="BU376" s="158">
        <f t="shared" si="103"/>
        <v>112341264.136151</v>
      </c>
      <c r="BV376" s="159">
        <f t="shared" si="104"/>
        <v>0.98417246599862385</v>
      </c>
      <c r="BW376" s="160">
        <f t="shared" si="105"/>
        <v>0.98087777779471641</v>
      </c>
      <c r="BX376" s="161">
        <f t="shared" si="106"/>
        <v>0.99768758405517877</v>
      </c>
      <c r="BY376" s="29">
        <f t="shared" si="110"/>
        <v>0</v>
      </c>
      <c r="BZ376" s="59">
        <f t="shared" si="111"/>
        <v>0</v>
      </c>
      <c r="CA376" s="60">
        <f t="shared" si="112"/>
        <v>0</v>
      </c>
      <c r="CB376" s="29">
        <f t="shared" si="107"/>
        <v>0</v>
      </c>
      <c r="CC376" s="59">
        <f t="shared" si="108"/>
        <v>0</v>
      </c>
      <c r="CD376" s="60">
        <f t="shared" si="109"/>
        <v>0</v>
      </c>
      <c r="CE376" s="29">
        <f t="shared" si="113"/>
        <v>0</v>
      </c>
      <c r="CF376" s="59">
        <f t="shared" si="114"/>
        <v>0</v>
      </c>
      <c r="CG376" s="60">
        <f t="shared" si="115"/>
        <v>0</v>
      </c>
      <c r="CJ376" s="121"/>
    </row>
    <row r="377" spans="1:88" x14ac:dyDescent="0.2">
      <c r="A377" s="39" t="s">
        <v>696</v>
      </c>
      <c r="B377" s="38" t="s">
        <v>808</v>
      </c>
      <c r="C377" s="93" t="s">
        <v>657</v>
      </c>
      <c r="D377" s="47"/>
      <c r="E377" s="9"/>
      <c r="F377" s="47"/>
      <c r="G377" s="36" t="s">
        <v>801</v>
      </c>
      <c r="H377" s="36" t="s">
        <v>801</v>
      </c>
      <c r="I377" s="98" t="s">
        <v>846</v>
      </c>
      <c r="J377" s="154">
        <v>0.09</v>
      </c>
      <c r="K377" s="123">
        <v>164144666</v>
      </c>
      <c r="L377" s="124">
        <v>167342289.36363634</v>
      </c>
      <c r="M377" s="125">
        <v>170539912.895987</v>
      </c>
      <c r="N377" s="147">
        <v>151833816.05000001</v>
      </c>
      <c r="O377" s="133">
        <v>154791617.66136363</v>
      </c>
      <c r="P377" s="148">
        <v>157749419.42878798</v>
      </c>
      <c r="Q377" s="149">
        <v>0</v>
      </c>
      <c r="R377" s="150">
        <v>0</v>
      </c>
      <c r="S377" s="151">
        <v>0</v>
      </c>
      <c r="T377" s="147">
        <v>118328841.34109099</v>
      </c>
      <c r="U377" s="124">
        <v>120633948.63994341</v>
      </c>
      <c r="V377" s="134">
        <v>122939055.938796</v>
      </c>
      <c r="W377" s="223">
        <v>6151657</v>
      </c>
      <c r="X377" s="153" t="s">
        <v>821</v>
      </c>
      <c r="Y377" s="154" t="s">
        <v>821</v>
      </c>
      <c r="Z377" s="103">
        <v>44133489</v>
      </c>
      <c r="AA377" s="49">
        <v>45379948.5</v>
      </c>
      <c r="AB377" s="104">
        <v>47892726.674999997</v>
      </c>
      <c r="AC377" s="103">
        <v>1218954.22245</v>
      </c>
      <c r="AD377" s="49">
        <v>1323479.655</v>
      </c>
      <c r="AE377" s="104">
        <v>1392009.93</v>
      </c>
      <c r="AF377" s="147">
        <v>0</v>
      </c>
      <c r="AG377" s="124">
        <v>28714.95</v>
      </c>
      <c r="AH377" s="134">
        <v>46714.5</v>
      </c>
      <c r="AI377" s="147"/>
      <c r="AJ377" s="124"/>
      <c r="AK377" s="148"/>
      <c r="AL377" s="147"/>
      <c r="AM377" s="124"/>
      <c r="AN377" s="155"/>
      <c r="AO377" s="147"/>
      <c r="AP377" s="124"/>
      <c r="AQ377" s="125"/>
      <c r="AR377" s="147"/>
      <c r="AS377" s="124"/>
      <c r="AT377" s="134"/>
      <c r="AU377" s="147"/>
      <c r="AV377" s="124"/>
      <c r="AW377" s="134"/>
      <c r="AX377" s="147"/>
      <c r="AY377" s="124"/>
      <c r="AZ377" s="134"/>
      <c r="BA377" s="147"/>
      <c r="BB377" s="124"/>
      <c r="BC377" s="148"/>
      <c r="BD377" s="147"/>
      <c r="BE377" s="124"/>
      <c r="BF377" s="155"/>
      <c r="BG377" s="147"/>
      <c r="BH377" s="124"/>
      <c r="BI377" s="125"/>
      <c r="BJ377" s="147"/>
      <c r="BK377" s="124"/>
      <c r="BL377" s="134"/>
      <c r="BM377" s="147"/>
      <c r="BN377" s="124"/>
      <c r="BO377" s="155"/>
      <c r="BP377" s="147"/>
      <c r="BQ377" s="124"/>
      <c r="BR377" s="125"/>
      <c r="BS377" s="156">
        <f t="shared" si="101"/>
        <v>164124203.86754099</v>
      </c>
      <c r="BT377" s="157">
        <f t="shared" si="102"/>
        <v>167255361.91894341</v>
      </c>
      <c r="BU377" s="158">
        <f t="shared" si="103"/>
        <v>172159777.217796</v>
      </c>
      <c r="BV377" s="159">
        <f t="shared" si="104"/>
        <v>0.99987534086268137</v>
      </c>
      <c r="BW377" s="160">
        <f t="shared" si="105"/>
        <v>0.99948054108125628</v>
      </c>
      <c r="BX377" s="161">
        <f t="shared" si="106"/>
        <v>1.0094984469869934</v>
      </c>
      <c r="BY377" s="29">
        <f t="shared" si="110"/>
        <v>0</v>
      </c>
      <c r="BZ377" s="59">
        <f t="shared" si="111"/>
        <v>0</v>
      </c>
      <c r="CA377" s="60">
        <f t="shared" si="112"/>
        <v>0</v>
      </c>
      <c r="CB377" s="29">
        <f t="shared" si="107"/>
        <v>0</v>
      </c>
      <c r="CC377" s="59">
        <f t="shared" si="108"/>
        <v>0</v>
      </c>
      <c r="CD377" s="60">
        <f t="shared" si="109"/>
        <v>0</v>
      </c>
      <c r="CE377" s="29">
        <f t="shared" si="113"/>
        <v>0</v>
      </c>
      <c r="CF377" s="59">
        <f t="shared" si="114"/>
        <v>0</v>
      </c>
      <c r="CG377" s="60">
        <f t="shared" si="115"/>
        <v>0</v>
      </c>
      <c r="CJ377" s="121"/>
    </row>
    <row r="378" spans="1:88" x14ac:dyDescent="0.2">
      <c r="A378" s="39" t="s">
        <v>723</v>
      </c>
      <c r="B378" s="38" t="s">
        <v>808</v>
      </c>
      <c r="C378" s="93" t="s">
        <v>673</v>
      </c>
      <c r="D378" s="47"/>
      <c r="E378" s="9"/>
      <c r="F378" s="47"/>
      <c r="G378" s="47"/>
      <c r="H378" s="47"/>
      <c r="I378" s="98" t="s">
        <v>846</v>
      </c>
      <c r="J378" s="154">
        <v>0.09</v>
      </c>
      <c r="K378" s="123">
        <v>165525692</v>
      </c>
      <c r="L378" s="124">
        <v>168750218.46753246</v>
      </c>
      <c r="M378" s="125">
        <v>171974745.941293</v>
      </c>
      <c r="N378" s="147">
        <v>153111265.09999999</v>
      </c>
      <c r="O378" s="133">
        <v>156093952.08246753</v>
      </c>
      <c r="P378" s="148">
        <v>159076639.99569604</v>
      </c>
      <c r="Q378" s="149">
        <v>0</v>
      </c>
      <c r="R378" s="150">
        <v>0</v>
      </c>
      <c r="S378" s="151">
        <v>0</v>
      </c>
      <c r="T378" s="147">
        <v>133705493.06689799</v>
      </c>
      <c r="U378" s="124">
        <v>136310145.52924013</v>
      </c>
      <c r="V378" s="134">
        <v>138914797.99158201</v>
      </c>
      <c r="W378" s="223">
        <v>0</v>
      </c>
      <c r="X378" s="153" t="s">
        <v>821</v>
      </c>
      <c r="Y378" s="154" t="s">
        <v>821</v>
      </c>
      <c r="Z378" s="103">
        <v>30429783.449999999</v>
      </c>
      <c r="AA378" s="49">
        <v>30780656.324999999</v>
      </c>
      <c r="AB378" s="104">
        <v>28946924.324999999</v>
      </c>
      <c r="AC378" s="103">
        <v>1241384.6358</v>
      </c>
      <c r="AD378" s="49">
        <v>1331342.73</v>
      </c>
      <c r="AE378" s="104">
        <v>1397747.385</v>
      </c>
      <c r="AF378" s="147">
        <v>0</v>
      </c>
      <c r="AG378" s="124">
        <v>22440.465</v>
      </c>
      <c r="AH378" s="134">
        <v>25602.075000000001</v>
      </c>
      <c r="AI378" s="147"/>
      <c r="AJ378" s="124"/>
      <c r="AK378" s="148"/>
      <c r="AL378" s="147"/>
      <c r="AM378" s="124"/>
      <c r="AN378" s="155"/>
      <c r="AO378" s="147"/>
      <c r="AP378" s="124"/>
      <c r="AQ378" s="125"/>
      <c r="AR378" s="147"/>
      <c r="AS378" s="124"/>
      <c r="AT378" s="134"/>
      <c r="AU378" s="147"/>
      <c r="AV378" s="124"/>
      <c r="AW378" s="134"/>
      <c r="AX378" s="147"/>
      <c r="AY378" s="124"/>
      <c r="AZ378" s="134"/>
      <c r="BA378" s="147"/>
      <c r="BB378" s="124"/>
      <c r="BC378" s="148"/>
      <c r="BD378" s="147"/>
      <c r="BE378" s="124"/>
      <c r="BF378" s="155"/>
      <c r="BG378" s="147"/>
      <c r="BH378" s="124"/>
      <c r="BI378" s="125"/>
      <c r="BJ378" s="147"/>
      <c r="BK378" s="124"/>
      <c r="BL378" s="134"/>
      <c r="BM378" s="147"/>
      <c r="BN378" s="124"/>
      <c r="BO378" s="155"/>
      <c r="BP378" s="147"/>
      <c r="BQ378" s="124"/>
      <c r="BR378" s="125"/>
      <c r="BS378" s="156">
        <f t="shared" si="101"/>
        <v>165376661.15269798</v>
      </c>
      <c r="BT378" s="157">
        <f t="shared" si="102"/>
        <v>168444585.04924014</v>
      </c>
      <c r="BU378" s="158">
        <f t="shared" si="103"/>
        <v>169285071.776582</v>
      </c>
      <c r="BV378" s="159">
        <f t="shared" si="104"/>
        <v>0.99909965126560518</v>
      </c>
      <c r="BW378" s="160">
        <f t="shared" si="105"/>
        <v>0.99818884134747876</v>
      </c>
      <c r="BX378" s="161">
        <f t="shared" si="106"/>
        <v>0.98436006315933633</v>
      </c>
      <c r="BY378" s="29">
        <f t="shared" si="110"/>
        <v>0</v>
      </c>
      <c r="BZ378" s="59">
        <f t="shared" si="111"/>
        <v>0</v>
      </c>
      <c r="CA378" s="60">
        <f t="shared" si="112"/>
        <v>0</v>
      </c>
      <c r="CB378" s="29">
        <f t="shared" si="107"/>
        <v>0</v>
      </c>
      <c r="CC378" s="59">
        <f t="shared" si="108"/>
        <v>0</v>
      </c>
      <c r="CD378" s="60">
        <f t="shared" si="109"/>
        <v>0</v>
      </c>
      <c r="CE378" s="29">
        <f t="shared" si="113"/>
        <v>0</v>
      </c>
      <c r="CF378" s="59">
        <f t="shared" si="114"/>
        <v>0</v>
      </c>
      <c r="CG378" s="60">
        <f t="shared" si="115"/>
        <v>0</v>
      </c>
      <c r="CJ378" s="121"/>
    </row>
    <row r="379" spans="1:88" x14ac:dyDescent="0.2">
      <c r="A379" s="39" t="s">
        <v>710</v>
      </c>
      <c r="B379" s="38" t="s">
        <v>808</v>
      </c>
      <c r="C379" s="93" t="s">
        <v>665</v>
      </c>
      <c r="D379" s="47"/>
      <c r="E379" s="9"/>
      <c r="F379" s="36" t="s">
        <v>820</v>
      </c>
      <c r="G379" s="47"/>
      <c r="H379" s="36" t="s">
        <v>828</v>
      </c>
      <c r="I379" s="98" t="s">
        <v>846</v>
      </c>
      <c r="J379" s="154">
        <v>0.09</v>
      </c>
      <c r="K379" s="123">
        <v>54052687</v>
      </c>
      <c r="L379" s="124">
        <v>55105661.422077917</v>
      </c>
      <c r="M379" s="125">
        <v>56158636.148313001</v>
      </c>
      <c r="N379" s="147">
        <v>49998735.475000001</v>
      </c>
      <c r="O379" s="133">
        <v>50972736.815422073</v>
      </c>
      <c r="P379" s="148">
        <v>51946738.437189527</v>
      </c>
      <c r="Q379" s="149">
        <v>0</v>
      </c>
      <c r="R379" s="150">
        <v>0</v>
      </c>
      <c r="S379" s="151">
        <v>0</v>
      </c>
      <c r="T379" s="147">
        <v>35072708.281600997</v>
      </c>
      <c r="U379" s="124">
        <v>35755942.8585153</v>
      </c>
      <c r="V379" s="134">
        <v>36439177.435428999</v>
      </c>
      <c r="W379" s="223">
        <v>0</v>
      </c>
      <c r="X379" s="153" t="s">
        <v>821</v>
      </c>
      <c r="Y379" s="154" t="s">
        <v>821</v>
      </c>
      <c r="Z379" s="103">
        <v>18742192.425000001</v>
      </c>
      <c r="AA379" s="49">
        <v>19222456.050000001</v>
      </c>
      <c r="AB379" s="104">
        <v>20193931.574999999</v>
      </c>
      <c r="AC379" s="103">
        <v>515090.16134999995</v>
      </c>
      <c r="AD379" s="49">
        <v>550085.17499999993</v>
      </c>
      <c r="AE379" s="104">
        <v>580273.06499999994</v>
      </c>
      <c r="AF379" s="147">
        <v>0</v>
      </c>
      <c r="AG379" s="124">
        <v>7930.17</v>
      </c>
      <c r="AH379" s="134">
        <v>12840.66</v>
      </c>
      <c r="AI379" s="147"/>
      <c r="AJ379" s="124"/>
      <c r="AK379" s="148"/>
      <c r="AL379" s="147"/>
      <c r="AM379" s="124"/>
      <c r="AN379" s="155"/>
      <c r="AO379" s="147"/>
      <c r="AP379" s="124"/>
      <c r="AQ379" s="125"/>
      <c r="AR379" s="147"/>
      <c r="AS379" s="124"/>
      <c r="AT379" s="134"/>
      <c r="AU379" s="147"/>
      <c r="AV379" s="124"/>
      <c r="AW379" s="134"/>
      <c r="AX379" s="147"/>
      <c r="AY379" s="124"/>
      <c r="AZ379" s="134"/>
      <c r="BA379" s="147"/>
      <c r="BB379" s="124"/>
      <c r="BC379" s="148"/>
      <c r="BD379" s="147"/>
      <c r="BE379" s="124"/>
      <c r="BF379" s="155"/>
      <c r="BG379" s="147"/>
      <c r="BH379" s="124"/>
      <c r="BI379" s="125"/>
      <c r="BJ379" s="147"/>
      <c r="BK379" s="124"/>
      <c r="BL379" s="134"/>
      <c r="BM379" s="147"/>
      <c r="BN379" s="124"/>
      <c r="BO379" s="155"/>
      <c r="BP379" s="147"/>
      <c r="BQ379" s="124"/>
      <c r="BR379" s="125"/>
      <c r="BS379" s="156">
        <f t="shared" si="101"/>
        <v>54329990.867950998</v>
      </c>
      <c r="BT379" s="157">
        <f t="shared" si="102"/>
        <v>55536414.253515303</v>
      </c>
      <c r="BU379" s="158">
        <f t="shared" si="103"/>
        <v>57226222.735429004</v>
      </c>
      <c r="BV379" s="159">
        <f t="shared" si="104"/>
        <v>1.0051302513037141</v>
      </c>
      <c r="BW379" s="160">
        <f t="shared" si="105"/>
        <v>1.0078168525759643</v>
      </c>
      <c r="BX379" s="161">
        <f t="shared" si="106"/>
        <v>1.0190101943411971</v>
      </c>
      <c r="BY379" s="29">
        <f t="shared" si="110"/>
        <v>0</v>
      </c>
      <c r="BZ379" s="59">
        <f t="shared" si="111"/>
        <v>0</v>
      </c>
      <c r="CA379" s="60">
        <f t="shared" si="112"/>
        <v>0</v>
      </c>
      <c r="CB379" s="29">
        <f t="shared" si="107"/>
        <v>0</v>
      </c>
      <c r="CC379" s="59">
        <f t="shared" si="108"/>
        <v>0</v>
      </c>
      <c r="CD379" s="60">
        <f t="shared" si="109"/>
        <v>0</v>
      </c>
      <c r="CE379" s="29">
        <f t="shared" si="113"/>
        <v>0</v>
      </c>
      <c r="CF379" s="59">
        <f t="shared" si="114"/>
        <v>0</v>
      </c>
      <c r="CG379" s="60">
        <f t="shared" si="115"/>
        <v>0</v>
      </c>
      <c r="CJ379" s="121"/>
    </row>
    <row r="380" spans="1:88" x14ac:dyDescent="0.2">
      <c r="A380" s="39" t="s">
        <v>714</v>
      </c>
      <c r="B380" s="38" t="s">
        <v>809</v>
      </c>
      <c r="C380" s="93" t="s">
        <v>667</v>
      </c>
      <c r="D380" s="47"/>
      <c r="E380" s="9"/>
      <c r="F380" s="36" t="s">
        <v>797</v>
      </c>
      <c r="G380" s="36" t="s">
        <v>797</v>
      </c>
      <c r="H380" s="36" t="s">
        <v>797</v>
      </c>
      <c r="I380" s="98" t="s">
        <v>846</v>
      </c>
      <c r="J380" s="154">
        <v>0.1</v>
      </c>
      <c r="K380" s="123">
        <v>97373098</v>
      </c>
      <c r="L380" s="124">
        <v>99269976.532467529</v>
      </c>
      <c r="M380" s="125">
        <v>101166854.876554</v>
      </c>
      <c r="N380" s="147">
        <v>90070115.650000006</v>
      </c>
      <c r="O380" s="133">
        <v>91824728.292532474</v>
      </c>
      <c r="P380" s="148">
        <v>93579340.760812446</v>
      </c>
      <c r="Q380" s="149">
        <v>0</v>
      </c>
      <c r="R380" s="150">
        <v>0</v>
      </c>
      <c r="S380" s="151">
        <v>0</v>
      </c>
      <c r="T380" s="147">
        <v>78679148.843963996</v>
      </c>
      <c r="U380" s="124">
        <v>80211859.535729527</v>
      </c>
      <c r="V380" s="134">
        <v>81744570.227495</v>
      </c>
      <c r="W380" s="223">
        <v>1736273</v>
      </c>
      <c r="X380" s="153" t="s">
        <v>821</v>
      </c>
      <c r="Y380" s="154" t="s">
        <v>821</v>
      </c>
      <c r="Z380" s="103">
        <v>18130951.5</v>
      </c>
      <c r="AA380" s="49">
        <v>18558089.25</v>
      </c>
      <c r="AB380" s="104">
        <v>18430520.5</v>
      </c>
      <c r="AC380" s="103">
        <v>759916.17500000005</v>
      </c>
      <c r="AD380" s="49">
        <v>811885.95000000007</v>
      </c>
      <c r="AE380" s="104">
        <v>854614.60000000009</v>
      </c>
      <c r="AF380" s="147">
        <v>0</v>
      </c>
      <c r="AG380" s="124">
        <v>12113.150000000001</v>
      </c>
      <c r="AH380" s="134">
        <v>10735.7</v>
      </c>
      <c r="AI380" s="147"/>
      <c r="AJ380" s="124"/>
      <c r="AK380" s="148"/>
      <c r="AL380" s="147"/>
      <c r="AM380" s="124"/>
      <c r="AN380" s="155"/>
      <c r="AO380" s="147"/>
      <c r="AP380" s="124"/>
      <c r="AQ380" s="125"/>
      <c r="AR380" s="147"/>
      <c r="AS380" s="124"/>
      <c r="AT380" s="134"/>
      <c r="AU380" s="147"/>
      <c r="AV380" s="124"/>
      <c r="AW380" s="134"/>
      <c r="AX380" s="147"/>
      <c r="AY380" s="124"/>
      <c r="AZ380" s="134"/>
      <c r="BA380" s="147"/>
      <c r="BB380" s="124"/>
      <c r="BC380" s="148"/>
      <c r="BD380" s="147"/>
      <c r="BE380" s="124"/>
      <c r="BF380" s="155"/>
      <c r="BG380" s="147"/>
      <c r="BH380" s="124"/>
      <c r="BI380" s="125"/>
      <c r="BJ380" s="147"/>
      <c r="BK380" s="124"/>
      <c r="BL380" s="134"/>
      <c r="BM380" s="147"/>
      <c r="BN380" s="124"/>
      <c r="BO380" s="155"/>
      <c r="BP380" s="147"/>
      <c r="BQ380" s="124"/>
      <c r="BR380" s="125"/>
      <c r="BS380" s="156">
        <f t="shared" si="101"/>
        <v>97708918.358963996</v>
      </c>
      <c r="BT380" s="157">
        <f t="shared" si="102"/>
        <v>99559222.425729528</v>
      </c>
      <c r="BU380" s="158">
        <f t="shared" si="103"/>
        <v>101005715.567495</v>
      </c>
      <c r="BV380" s="159">
        <f t="shared" si="104"/>
        <v>1.0034488001908288</v>
      </c>
      <c r="BW380" s="160">
        <f t="shared" si="105"/>
        <v>1.0029137298442636</v>
      </c>
      <c r="BX380" s="161">
        <f t="shared" si="106"/>
        <v>0.99840719265953637</v>
      </c>
      <c r="BY380" s="29">
        <f t="shared" si="110"/>
        <v>0</v>
      </c>
      <c r="BZ380" s="59">
        <f t="shared" si="111"/>
        <v>0</v>
      </c>
      <c r="CA380" s="60">
        <f t="shared" si="112"/>
        <v>0</v>
      </c>
      <c r="CB380" s="29">
        <f t="shared" si="107"/>
        <v>0</v>
      </c>
      <c r="CC380" s="59">
        <f t="shared" si="108"/>
        <v>0</v>
      </c>
      <c r="CD380" s="60">
        <f t="shared" si="109"/>
        <v>0</v>
      </c>
      <c r="CE380" s="29">
        <f t="shared" si="113"/>
        <v>0</v>
      </c>
      <c r="CF380" s="59">
        <f t="shared" si="114"/>
        <v>0</v>
      </c>
      <c r="CG380" s="60">
        <f t="shared" si="115"/>
        <v>0</v>
      </c>
      <c r="CJ380" s="121"/>
    </row>
    <row r="381" spans="1:88" x14ac:dyDescent="0.2">
      <c r="A381" s="39" t="s">
        <v>718</v>
      </c>
      <c r="B381" s="38" t="s">
        <v>809</v>
      </c>
      <c r="C381" s="93" t="s">
        <v>670</v>
      </c>
      <c r="D381" s="47"/>
      <c r="E381" s="9"/>
      <c r="F381" s="36" t="s">
        <v>800</v>
      </c>
      <c r="G381" s="36" t="s">
        <v>800</v>
      </c>
      <c r="H381" s="36" t="s">
        <v>800</v>
      </c>
      <c r="I381" s="98" t="s">
        <v>846</v>
      </c>
      <c r="J381" s="154">
        <v>0.1</v>
      </c>
      <c r="K381" s="123">
        <v>135421739</v>
      </c>
      <c r="L381" s="124">
        <v>138059824.82467532</v>
      </c>
      <c r="M381" s="125">
        <v>140697910.34985301</v>
      </c>
      <c r="N381" s="147">
        <v>125265108.575</v>
      </c>
      <c r="O381" s="133">
        <v>127705337.96282467</v>
      </c>
      <c r="P381" s="148">
        <v>130145567.07361405</v>
      </c>
      <c r="Q381" s="149">
        <v>0</v>
      </c>
      <c r="R381" s="150">
        <v>0</v>
      </c>
      <c r="S381" s="151">
        <v>0</v>
      </c>
      <c r="T381" s="147">
        <v>110427037.535752</v>
      </c>
      <c r="U381" s="124">
        <v>112578213.59164326</v>
      </c>
      <c r="V381" s="134">
        <v>114729389.647535</v>
      </c>
      <c r="W381" s="223">
        <v>0</v>
      </c>
      <c r="X381" s="153" t="s">
        <v>821</v>
      </c>
      <c r="Y381" s="154" t="s">
        <v>821</v>
      </c>
      <c r="Z381" s="103">
        <v>23325752.75</v>
      </c>
      <c r="AA381" s="49">
        <v>24899404.75</v>
      </c>
      <c r="AB381" s="104">
        <v>25551374.75</v>
      </c>
      <c r="AC381" s="103">
        <v>992666.98300000001</v>
      </c>
      <c r="AD381" s="49">
        <v>1072579.95</v>
      </c>
      <c r="AE381" s="104">
        <v>1135433.3</v>
      </c>
      <c r="AF381" s="147">
        <v>0</v>
      </c>
      <c r="AG381" s="124">
        <v>20121</v>
      </c>
      <c r="AH381" s="134">
        <v>36578.515500000001</v>
      </c>
      <c r="AI381" s="147"/>
      <c r="AJ381" s="124"/>
      <c r="AK381" s="148"/>
      <c r="AL381" s="147"/>
      <c r="AM381" s="124"/>
      <c r="AN381" s="155"/>
      <c r="AO381" s="147"/>
      <c r="AP381" s="124"/>
      <c r="AQ381" s="125"/>
      <c r="AR381" s="147"/>
      <c r="AS381" s="124"/>
      <c r="AT381" s="134"/>
      <c r="AU381" s="147"/>
      <c r="AV381" s="124"/>
      <c r="AW381" s="134"/>
      <c r="AX381" s="147"/>
      <c r="AY381" s="124"/>
      <c r="AZ381" s="134"/>
      <c r="BA381" s="147"/>
      <c r="BB381" s="124"/>
      <c r="BC381" s="148"/>
      <c r="BD381" s="147"/>
      <c r="BE381" s="124"/>
      <c r="BF381" s="155"/>
      <c r="BG381" s="147"/>
      <c r="BH381" s="124"/>
      <c r="BI381" s="125"/>
      <c r="BJ381" s="147"/>
      <c r="BK381" s="124"/>
      <c r="BL381" s="134"/>
      <c r="BM381" s="147"/>
      <c r="BN381" s="124"/>
      <c r="BO381" s="155"/>
      <c r="BP381" s="147"/>
      <c r="BQ381" s="124"/>
      <c r="BR381" s="125"/>
      <c r="BS381" s="156">
        <f t="shared" si="101"/>
        <v>134745457.26875201</v>
      </c>
      <c r="BT381" s="157">
        <f t="shared" si="102"/>
        <v>138570319.29164326</v>
      </c>
      <c r="BU381" s="158">
        <f t="shared" si="103"/>
        <v>141452776.21303499</v>
      </c>
      <c r="BV381" s="159">
        <f t="shared" si="104"/>
        <v>0.99500610658051003</v>
      </c>
      <c r="BW381" s="160">
        <f t="shared" si="105"/>
        <v>1.0036976322953923</v>
      </c>
      <c r="BX381" s="161">
        <f t="shared" si="106"/>
        <v>1.0053651533367125</v>
      </c>
      <c r="BY381" s="29">
        <f t="shared" si="110"/>
        <v>0</v>
      </c>
      <c r="BZ381" s="59">
        <f t="shared" si="111"/>
        <v>0</v>
      </c>
      <c r="CA381" s="60">
        <f t="shared" si="112"/>
        <v>0</v>
      </c>
      <c r="CB381" s="29">
        <f t="shared" si="107"/>
        <v>0</v>
      </c>
      <c r="CC381" s="59">
        <f t="shared" si="108"/>
        <v>0</v>
      </c>
      <c r="CD381" s="60">
        <f t="shared" si="109"/>
        <v>0</v>
      </c>
      <c r="CE381" s="29">
        <f t="shared" si="113"/>
        <v>0</v>
      </c>
      <c r="CF381" s="59">
        <f t="shared" si="114"/>
        <v>0</v>
      </c>
      <c r="CG381" s="60">
        <f t="shared" si="115"/>
        <v>0</v>
      </c>
      <c r="CJ381" s="121"/>
    </row>
    <row r="382" spans="1:88" x14ac:dyDescent="0.2">
      <c r="A382" s="39" t="s">
        <v>733</v>
      </c>
      <c r="B382" s="38" t="s">
        <v>808</v>
      </c>
      <c r="C382" s="93" t="s">
        <v>680</v>
      </c>
      <c r="D382" s="47"/>
      <c r="E382" s="9"/>
      <c r="F382" s="47"/>
      <c r="G382" s="36" t="s">
        <v>680</v>
      </c>
      <c r="H382" s="36" t="s">
        <v>680</v>
      </c>
      <c r="I382" s="98" t="s">
        <v>846</v>
      </c>
      <c r="J382" s="154">
        <v>0.09</v>
      </c>
      <c r="K382" s="123">
        <v>59155988</v>
      </c>
      <c r="L382" s="124">
        <v>60308377.376623377</v>
      </c>
      <c r="M382" s="125">
        <v>61460766.428897999</v>
      </c>
      <c r="N382" s="147">
        <v>54719288.900000006</v>
      </c>
      <c r="O382" s="133">
        <v>55785249.073376626</v>
      </c>
      <c r="P382" s="148">
        <v>56851208.946730651</v>
      </c>
      <c r="Q382" s="149">
        <v>0</v>
      </c>
      <c r="R382" s="150">
        <v>0</v>
      </c>
      <c r="S382" s="151">
        <v>0</v>
      </c>
      <c r="T382" s="147">
        <v>40990855.236253999</v>
      </c>
      <c r="U382" s="124">
        <v>41789378.390207</v>
      </c>
      <c r="V382" s="134">
        <v>42587901.544160001</v>
      </c>
      <c r="W382" s="223">
        <v>0</v>
      </c>
      <c r="X382" s="153" t="s">
        <v>821</v>
      </c>
      <c r="Y382" s="154" t="s">
        <v>821</v>
      </c>
      <c r="Z382" s="103">
        <v>17067039.074999999</v>
      </c>
      <c r="AA382" s="49">
        <v>17909931.375</v>
      </c>
      <c r="AB382" s="104">
        <v>17799556.5</v>
      </c>
      <c r="AC382" s="103">
        <v>836980.96499999997</v>
      </c>
      <c r="AD382" s="49">
        <v>905306.26500000001</v>
      </c>
      <c r="AE382" s="104">
        <v>959386.995</v>
      </c>
      <c r="AF382" s="147">
        <v>0</v>
      </c>
      <c r="AG382" s="124">
        <v>27563.895</v>
      </c>
      <c r="AH382" s="134">
        <v>37101.014999999999</v>
      </c>
      <c r="AI382" s="147"/>
      <c r="AJ382" s="124"/>
      <c r="AK382" s="148"/>
      <c r="AL382" s="147"/>
      <c r="AM382" s="124"/>
      <c r="AN382" s="155"/>
      <c r="AO382" s="147"/>
      <c r="AP382" s="124"/>
      <c r="AQ382" s="125"/>
      <c r="AR382" s="147"/>
      <c r="AS382" s="124"/>
      <c r="AT382" s="134"/>
      <c r="AU382" s="147"/>
      <c r="AV382" s="124"/>
      <c r="AW382" s="134"/>
      <c r="AX382" s="147"/>
      <c r="AY382" s="124"/>
      <c r="AZ382" s="134"/>
      <c r="BA382" s="147"/>
      <c r="BB382" s="124"/>
      <c r="BC382" s="148"/>
      <c r="BD382" s="147"/>
      <c r="BE382" s="124"/>
      <c r="BF382" s="155"/>
      <c r="BG382" s="147"/>
      <c r="BH382" s="124"/>
      <c r="BI382" s="125"/>
      <c r="BJ382" s="147"/>
      <c r="BK382" s="124"/>
      <c r="BL382" s="134"/>
      <c r="BM382" s="147"/>
      <c r="BN382" s="124"/>
      <c r="BO382" s="155"/>
      <c r="BP382" s="147"/>
      <c r="BQ382" s="124"/>
      <c r="BR382" s="125"/>
      <c r="BS382" s="156">
        <f t="shared" si="101"/>
        <v>58894875.276253998</v>
      </c>
      <c r="BT382" s="157">
        <f t="shared" si="102"/>
        <v>60632179.925207004</v>
      </c>
      <c r="BU382" s="158">
        <f t="shared" si="103"/>
        <v>61383946.054159999</v>
      </c>
      <c r="BV382" s="159">
        <f t="shared" si="104"/>
        <v>0.99558603055119288</v>
      </c>
      <c r="BW382" s="160">
        <f t="shared" si="105"/>
        <v>1.0053691139219596</v>
      </c>
      <c r="BX382" s="161">
        <f t="shared" si="106"/>
        <v>0.99875009084328825</v>
      </c>
      <c r="BY382" s="29">
        <f t="shared" si="110"/>
        <v>0</v>
      </c>
      <c r="BZ382" s="59">
        <f t="shared" si="111"/>
        <v>0</v>
      </c>
      <c r="CA382" s="60">
        <f t="shared" si="112"/>
        <v>0</v>
      </c>
      <c r="CB382" s="29">
        <f t="shared" si="107"/>
        <v>0</v>
      </c>
      <c r="CC382" s="59">
        <f t="shared" si="108"/>
        <v>0</v>
      </c>
      <c r="CD382" s="60">
        <f t="shared" si="109"/>
        <v>0</v>
      </c>
      <c r="CE382" s="29">
        <f t="shared" si="113"/>
        <v>0</v>
      </c>
      <c r="CF382" s="59">
        <f t="shared" si="114"/>
        <v>0</v>
      </c>
      <c r="CG382" s="60">
        <f t="shared" si="115"/>
        <v>0</v>
      </c>
      <c r="CJ382" s="121"/>
    </row>
    <row r="383" spans="1:88" x14ac:dyDescent="0.2">
      <c r="A383" s="39" t="s">
        <v>732</v>
      </c>
      <c r="B383" s="38" t="s">
        <v>809</v>
      </c>
      <c r="C383" s="93" t="s">
        <v>679</v>
      </c>
      <c r="D383" s="47"/>
      <c r="E383" s="9"/>
      <c r="F383" s="36" t="s">
        <v>790</v>
      </c>
      <c r="G383" s="36" t="s">
        <v>790</v>
      </c>
      <c r="H383" s="36" t="s">
        <v>790</v>
      </c>
      <c r="I383" s="98" t="s">
        <v>846</v>
      </c>
      <c r="J383" s="154">
        <v>0.1</v>
      </c>
      <c r="K383" s="123">
        <v>80385044</v>
      </c>
      <c r="L383" s="124">
        <v>81950986.415584415</v>
      </c>
      <c r="M383" s="125">
        <v>83516928.591471002</v>
      </c>
      <c r="N383" s="147">
        <v>74356165.700000003</v>
      </c>
      <c r="O383" s="133">
        <v>75804662.434415594</v>
      </c>
      <c r="P383" s="148">
        <v>77253158.947110683</v>
      </c>
      <c r="Q383" s="149">
        <v>0</v>
      </c>
      <c r="R383" s="150">
        <v>0</v>
      </c>
      <c r="S383" s="151">
        <v>0</v>
      </c>
      <c r="T383" s="147">
        <v>55316272.257272989</v>
      </c>
      <c r="U383" s="124">
        <v>56393861.976570509</v>
      </c>
      <c r="V383" s="134">
        <v>57471451.695868</v>
      </c>
      <c r="W383" s="223">
        <v>7560197.1999999993</v>
      </c>
      <c r="X383" s="153" t="s">
        <v>821</v>
      </c>
      <c r="Y383" s="154" t="s">
        <v>817</v>
      </c>
      <c r="Z383" s="103">
        <v>25490605.75</v>
      </c>
      <c r="AA383" s="49">
        <v>25918376</v>
      </c>
      <c r="AB383" s="104">
        <v>27495946</v>
      </c>
      <c r="AC383" s="103">
        <v>621627.68350000004</v>
      </c>
      <c r="AD383" s="49">
        <v>671094.70000000007</v>
      </c>
      <c r="AE383" s="104">
        <v>707086.4</v>
      </c>
      <c r="AF383" s="147">
        <v>0</v>
      </c>
      <c r="AG383" s="124">
        <v>23491.9</v>
      </c>
      <c r="AH383" s="134">
        <v>14016.85</v>
      </c>
      <c r="AI383" s="147"/>
      <c r="AJ383" s="124"/>
      <c r="AK383" s="148"/>
      <c r="AL383" s="147"/>
      <c r="AM383" s="124"/>
      <c r="AN383" s="155"/>
      <c r="AO383" s="147"/>
      <c r="AP383" s="124"/>
      <c r="AQ383" s="125"/>
      <c r="AR383" s="147"/>
      <c r="AS383" s="124"/>
      <c r="AT383" s="134"/>
      <c r="AU383" s="147"/>
      <c r="AV383" s="124"/>
      <c r="AW383" s="134"/>
      <c r="AX383" s="147"/>
      <c r="AY383" s="124"/>
      <c r="AZ383" s="134"/>
      <c r="BA383" s="147"/>
      <c r="BB383" s="124"/>
      <c r="BC383" s="148"/>
      <c r="BD383" s="147"/>
      <c r="BE383" s="124"/>
      <c r="BF383" s="155"/>
      <c r="BG383" s="147"/>
      <c r="BH383" s="124"/>
      <c r="BI383" s="125"/>
      <c r="BJ383" s="147"/>
      <c r="BK383" s="124"/>
      <c r="BL383" s="134"/>
      <c r="BM383" s="147"/>
      <c r="BN383" s="124"/>
      <c r="BO383" s="155"/>
      <c r="BP383" s="147"/>
      <c r="BQ383" s="124"/>
      <c r="BR383" s="125"/>
      <c r="BS383" s="156">
        <f t="shared" si="101"/>
        <v>82033321.466772988</v>
      </c>
      <c r="BT383" s="157">
        <f t="shared" si="102"/>
        <v>82855620.632570505</v>
      </c>
      <c r="BU383" s="158">
        <f t="shared" si="103"/>
        <v>85537297.00186801</v>
      </c>
      <c r="BV383" s="159">
        <f t="shared" si="104"/>
        <v>1.0205047778138057</v>
      </c>
      <c r="BW383" s="160">
        <f t="shared" si="105"/>
        <v>1.0110387227360336</v>
      </c>
      <c r="BX383" s="161">
        <f t="shared" si="106"/>
        <v>1.0241911244159825</v>
      </c>
      <c r="BY383" s="29">
        <f t="shared" si="110"/>
        <v>0</v>
      </c>
      <c r="BZ383" s="59">
        <f t="shared" si="111"/>
        <v>0</v>
      </c>
      <c r="CA383" s="60">
        <f t="shared" si="112"/>
        <v>0</v>
      </c>
      <c r="CB383" s="29">
        <f t="shared" si="107"/>
        <v>0</v>
      </c>
      <c r="CC383" s="59">
        <f t="shared" si="108"/>
        <v>0</v>
      </c>
      <c r="CD383" s="60">
        <f t="shared" si="109"/>
        <v>0</v>
      </c>
      <c r="CE383" s="29">
        <f t="shared" si="113"/>
        <v>0</v>
      </c>
      <c r="CF383" s="59">
        <f t="shared" si="114"/>
        <v>0</v>
      </c>
      <c r="CG383" s="60">
        <f t="shared" si="115"/>
        <v>0</v>
      </c>
      <c r="CJ383" s="121"/>
    </row>
    <row r="384" spans="1:88" x14ac:dyDescent="0.2">
      <c r="A384" s="39" t="s">
        <v>694</v>
      </c>
      <c r="B384" s="38" t="s">
        <v>808</v>
      </c>
      <c r="C384" s="93" t="s">
        <v>656</v>
      </c>
      <c r="D384" s="47"/>
      <c r="E384" s="9"/>
      <c r="F384" s="36" t="s">
        <v>791</v>
      </c>
      <c r="G384" s="36" t="s">
        <v>791</v>
      </c>
      <c r="H384" s="36" t="s">
        <v>791</v>
      </c>
      <c r="I384" s="98" t="s">
        <v>846</v>
      </c>
      <c r="J384" s="154">
        <v>0.09</v>
      </c>
      <c r="K384" s="123">
        <v>95132076</v>
      </c>
      <c r="L384" s="124">
        <v>96985298.259740248</v>
      </c>
      <c r="M384" s="125">
        <v>98838520.400325</v>
      </c>
      <c r="N384" s="147">
        <v>87997170.299999997</v>
      </c>
      <c r="O384" s="133">
        <v>89711400.890259728</v>
      </c>
      <c r="P384" s="148">
        <v>91425631.370300636</v>
      </c>
      <c r="Q384" s="149">
        <v>0</v>
      </c>
      <c r="R384" s="150">
        <v>0</v>
      </c>
      <c r="S384" s="151">
        <v>0</v>
      </c>
      <c r="T384" s="147">
        <v>76631159.083477005</v>
      </c>
      <c r="U384" s="124">
        <v>78123973.870817468</v>
      </c>
      <c r="V384" s="134">
        <v>79616788.658158004</v>
      </c>
      <c r="W384" s="223">
        <v>4428183</v>
      </c>
      <c r="X384" s="153" t="s">
        <v>821</v>
      </c>
      <c r="Y384" s="154" t="s">
        <v>821</v>
      </c>
      <c r="Z384" s="103">
        <v>18020380.724999998</v>
      </c>
      <c r="AA384" s="49">
        <v>19444423.274999999</v>
      </c>
      <c r="AB384" s="104">
        <v>19393590.599999998</v>
      </c>
      <c r="AC384" s="103">
        <v>565413.61229999992</v>
      </c>
      <c r="AD384" s="49">
        <v>613134.17999999993</v>
      </c>
      <c r="AE384" s="104">
        <v>649014.52500000002</v>
      </c>
      <c r="AF384" s="147">
        <v>0</v>
      </c>
      <c r="AG384" s="124">
        <v>9891.7199999999993</v>
      </c>
      <c r="AH384" s="134">
        <v>14084.46</v>
      </c>
      <c r="AI384" s="147"/>
      <c r="AJ384" s="124"/>
      <c r="AK384" s="148"/>
      <c r="AL384" s="147"/>
      <c r="AM384" s="124"/>
      <c r="AN384" s="155"/>
      <c r="AO384" s="147"/>
      <c r="AP384" s="124"/>
      <c r="AQ384" s="125"/>
      <c r="AR384" s="147"/>
      <c r="AS384" s="124"/>
      <c r="AT384" s="134"/>
      <c r="AU384" s="147"/>
      <c r="AV384" s="124"/>
      <c r="AW384" s="134"/>
      <c r="AX384" s="147"/>
      <c r="AY384" s="124"/>
      <c r="AZ384" s="134"/>
      <c r="BA384" s="147"/>
      <c r="BB384" s="124"/>
      <c r="BC384" s="148"/>
      <c r="BD384" s="147"/>
      <c r="BE384" s="124"/>
      <c r="BF384" s="155"/>
      <c r="BG384" s="147"/>
      <c r="BH384" s="124"/>
      <c r="BI384" s="125"/>
      <c r="BJ384" s="147"/>
      <c r="BK384" s="124"/>
      <c r="BL384" s="134"/>
      <c r="BM384" s="147"/>
      <c r="BN384" s="124"/>
      <c r="BO384" s="155"/>
      <c r="BP384" s="147"/>
      <c r="BQ384" s="124"/>
      <c r="BR384" s="125"/>
      <c r="BS384" s="156">
        <f t="shared" si="101"/>
        <v>95535782.596777007</v>
      </c>
      <c r="BT384" s="157">
        <f t="shared" si="102"/>
        <v>98111715.751817465</v>
      </c>
      <c r="BU384" s="158">
        <f t="shared" si="103"/>
        <v>99593770.949157998</v>
      </c>
      <c r="BV384" s="159">
        <f t="shared" si="104"/>
        <v>1.0042436432983657</v>
      </c>
      <c r="BW384" s="160">
        <f t="shared" si="105"/>
        <v>1.0116143117801268</v>
      </c>
      <c r="BX384" s="161">
        <f t="shared" si="106"/>
        <v>1.007641257131066</v>
      </c>
      <c r="BY384" s="29">
        <f t="shared" si="110"/>
        <v>0</v>
      </c>
      <c r="BZ384" s="59">
        <f t="shared" si="111"/>
        <v>0</v>
      </c>
      <c r="CA384" s="60">
        <f t="shared" si="112"/>
        <v>0</v>
      </c>
      <c r="CB384" s="29">
        <f t="shared" si="107"/>
        <v>0</v>
      </c>
      <c r="CC384" s="59">
        <f t="shared" si="108"/>
        <v>0</v>
      </c>
      <c r="CD384" s="60">
        <f t="shared" si="109"/>
        <v>0</v>
      </c>
      <c r="CE384" s="29">
        <f t="shared" si="113"/>
        <v>0</v>
      </c>
      <c r="CF384" s="59">
        <f t="shared" si="114"/>
        <v>0</v>
      </c>
      <c r="CG384" s="60">
        <f t="shared" si="115"/>
        <v>0</v>
      </c>
      <c r="CJ384" s="121"/>
    </row>
    <row r="385" spans="1:88" x14ac:dyDescent="0.2">
      <c r="A385" s="39" t="s">
        <v>729</v>
      </c>
      <c r="B385" s="38" t="s">
        <v>809</v>
      </c>
      <c r="C385" s="93" t="s">
        <v>677</v>
      </c>
      <c r="D385" s="47"/>
      <c r="E385" s="9"/>
      <c r="F385" s="47"/>
      <c r="G385" s="36" t="s">
        <v>798</v>
      </c>
      <c r="H385" s="36" t="s">
        <v>798</v>
      </c>
      <c r="I385" s="98" t="s">
        <v>846</v>
      </c>
      <c r="J385" s="154">
        <v>0.1</v>
      </c>
      <c r="K385" s="123">
        <v>62859500</v>
      </c>
      <c r="L385" s="124">
        <v>64084035.714285702</v>
      </c>
      <c r="M385" s="125">
        <v>65308571.180772007</v>
      </c>
      <c r="N385" s="147">
        <v>58145037.5</v>
      </c>
      <c r="O385" s="133">
        <v>59277733.035714276</v>
      </c>
      <c r="P385" s="148">
        <v>60410428.342214108</v>
      </c>
      <c r="Q385" s="149">
        <v>0</v>
      </c>
      <c r="R385" s="150">
        <v>0</v>
      </c>
      <c r="S385" s="151">
        <v>0</v>
      </c>
      <c r="T385" s="147">
        <v>35694182.633907996</v>
      </c>
      <c r="U385" s="124">
        <v>36389523.854049057</v>
      </c>
      <c r="V385" s="134">
        <v>37084865.074190997</v>
      </c>
      <c r="W385" s="223">
        <v>0</v>
      </c>
      <c r="X385" s="153" t="s">
        <v>821</v>
      </c>
      <c r="Y385" s="154" t="s">
        <v>821</v>
      </c>
      <c r="Z385" s="103">
        <v>26226212.25</v>
      </c>
      <c r="AA385" s="49">
        <v>26574575.75</v>
      </c>
      <c r="AB385" s="104">
        <v>28444248</v>
      </c>
      <c r="AC385" s="103">
        <v>454120.70400000003</v>
      </c>
      <c r="AD385" s="49">
        <v>482329.85000000003</v>
      </c>
      <c r="AE385" s="104">
        <v>511270.5</v>
      </c>
      <c r="AF385" s="147">
        <v>0</v>
      </c>
      <c r="AG385" s="124">
        <v>11247.1</v>
      </c>
      <c r="AH385" s="134">
        <v>22689.15</v>
      </c>
      <c r="AI385" s="147"/>
      <c r="AJ385" s="124"/>
      <c r="AK385" s="148"/>
      <c r="AL385" s="147"/>
      <c r="AM385" s="124"/>
      <c r="AN385" s="155"/>
      <c r="AO385" s="147"/>
      <c r="AP385" s="124"/>
      <c r="AQ385" s="125"/>
      <c r="AR385" s="147"/>
      <c r="AS385" s="124"/>
      <c r="AT385" s="134"/>
      <c r="AU385" s="147"/>
      <c r="AV385" s="124"/>
      <c r="AW385" s="134"/>
      <c r="AX385" s="147"/>
      <c r="AY385" s="124"/>
      <c r="AZ385" s="134"/>
      <c r="BA385" s="147"/>
      <c r="BB385" s="124"/>
      <c r="BC385" s="148"/>
      <c r="BD385" s="147"/>
      <c r="BE385" s="124"/>
      <c r="BF385" s="155"/>
      <c r="BG385" s="147"/>
      <c r="BH385" s="124"/>
      <c r="BI385" s="125"/>
      <c r="BJ385" s="147"/>
      <c r="BK385" s="124"/>
      <c r="BL385" s="134"/>
      <c r="BM385" s="147"/>
      <c r="BN385" s="124"/>
      <c r="BO385" s="155"/>
      <c r="BP385" s="147"/>
      <c r="BQ385" s="124"/>
      <c r="BR385" s="125"/>
      <c r="BS385" s="156">
        <f t="shared" si="101"/>
        <v>62374515.587908</v>
      </c>
      <c r="BT385" s="157">
        <f t="shared" si="102"/>
        <v>63457676.55404906</v>
      </c>
      <c r="BU385" s="158">
        <f t="shared" si="103"/>
        <v>66063072.724190995</v>
      </c>
      <c r="BV385" s="159">
        <f t="shared" si="104"/>
        <v>0.99228462822497787</v>
      </c>
      <c r="BW385" s="160">
        <f t="shared" si="105"/>
        <v>0.99022597198732576</v>
      </c>
      <c r="BX385" s="161">
        <f t="shared" si="106"/>
        <v>1.0115528716947513</v>
      </c>
      <c r="BY385" s="29">
        <f t="shared" si="110"/>
        <v>0</v>
      </c>
      <c r="BZ385" s="59">
        <f t="shared" si="111"/>
        <v>0</v>
      </c>
      <c r="CA385" s="60">
        <f t="shared" si="112"/>
        <v>0</v>
      </c>
      <c r="CB385" s="29">
        <f t="shared" si="107"/>
        <v>0</v>
      </c>
      <c r="CC385" s="59">
        <f t="shared" si="108"/>
        <v>0</v>
      </c>
      <c r="CD385" s="60">
        <f t="shared" si="109"/>
        <v>0</v>
      </c>
      <c r="CE385" s="29">
        <f t="shared" si="113"/>
        <v>0</v>
      </c>
      <c r="CF385" s="59">
        <f t="shared" si="114"/>
        <v>0</v>
      </c>
      <c r="CG385" s="60">
        <f t="shared" si="115"/>
        <v>0</v>
      </c>
      <c r="CJ385" s="121"/>
    </row>
    <row r="386" spans="1:88" x14ac:dyDescent="0.2">
      <c r="A386" s="39" t="s">
        <v>744</v>
      </c>
      <c r="B386" s="38" t="s">
        <v>808</v>
      </c>
      <c r="C386" s="93" t="s">
        <v>686</v>
      </c>
      <c r="D386" s="47"/>
      <c r="E386" s="9"/>
      <c r="F386" s="47"/>
      <c r="G386" s="47"/>
      <c r="H386" s="36" t="s">
        <v>827</v>
      </c>
      <c r="I386" s="98" t="s">
        <v>846</v>
      </c>
      <c r="J386" s="154">
        <v>0.09</v>
      </c>
      <c r="K386" s="123">
        <v>59667797</v>
      </c>
      <c r="L386" s="124">
        <v>60830156.68181818</v>
      </c>
      <c r="M386" s="125">
        <v>61992516.478542998</v>
      </c>
      <c r="N386" s="147">
        <v>55192712.225000001</v>
      </c>
      <c r="O386" s="133">
        <v>56267894.930681817</v>
      </c>
      <c r="P386" s="148">
        <v>57343077.742652275</v>
      </c>
      <c r="Q386" s="149">
        <v>0</v>
      </c>
      <c r="R386" s="150">
        <v>0</v>
      </c>
      <c r="S386" s="151">
        <v>0</v>
      </c>
      <c r="T386" s="147">
        <v>45814331.977013998</v>
      </c>
      <c r="U386" s="124">
        <v>46706818.9635792</v>
      </c>
      <c r="V386" s="134">
        <v>47599305.950144</v>
      </c>
      <c r="W386" s="223">
        <v>0</v>
      </c>
      <c r="X386" s="153" t="s">
        <v>821</v>
      </c>
      <c r="Y386" s="154" t="s">
        <v>821</v>
      </c>
      <c r="Z386" s="103">
        <v>13325880.824999999</v>
      </c>
      <c r="AA386" s="49">
        <v>13550987.025</v>
      </c>
      <c r="AB386" s="104">
        <v>14373083.475</v>
      </c>
      <c r="AC386" s="103">
        <v>556807.005</v>
      </c>
      <c r="AD386" s="49">
        <v>598405.86</v>
      </c>
      <c r="AE386" s="104">
        <v>626119.02</v>
      </c>
      <c r="AF386" s="147">
        <v>0</v>
      </c>
      <c r="AG386" s="124">
        <v>15819.525</v>
      </c>
      <c r="AH386" s="134">
        <v>12759.975</v>
      </c>
      <c r="AI386" s="147"/>
      <c r="AJ386" s="124"/>
      <c r="AK386" s="148"/>
      <c r="AL386" s="147"/>
      <c r="AM386" s="124"/>
      <c r="AN386" s="155"/>
      <c r="AO386" s="147"/>
      <c r="AP386" s="124"/>
      <c r="AQ386" s="125"/>
      <c r="AR386" s="147"/>
      <c r="AS386" s="124"/>
      <c r="AT386" s="134"/>
      <c r="AU386" s="147"/>
      <c r="AV386" s="124"/>
      <c r="AW386" s="134"/>
      <c r="AX386" s="147"/>
      <c r="AY386" s="124"/>
      <c r="AZ386" s="134"/>
      <c r="BA386" s="147"/>
      <c r="BB386" s="124"/>
      <c r="BC386" s="148"/>
      <c r="BD386" s="147"/>
      <c r="BE386" s="124"/>
      <c r="BF386" s="155"/>
      <c r="BG386" s="147"/>
      <c r="BH386" s="124"/>
      <c r="BI386" s="125"/>
      <c r="BJ386" s="147"/>
      <c r="BK386" s="124"/>
      <c r="BL386" s="134"/>
      <c r="BM386" s="147"/>
      <c r="BN386" s="124"/>
      <c r="BO386" s="155"/>
      <c r="BP386" s="147"/>
      <c r="BQ386" s="124"/>
      <c r="BR386" s="125"/>
      <c r="BS386" s="156">
        <f t="shared" si="101"/>
        <v>59697019.807013996</v>
      </c>
      <c r="BT386" s="157">
        <f t="shared" si="102"/>
        <v>60872031.373579204</v>
      </c>
      <c r="BU386" s="158">
        <f t="shared" si="103"/>
        <v>62611268.420143999</v>
      </c>
      <c r="BV386" s="159">
        <f t="shared" si="104"/>
        <v>1.000489758437269</v>
      </c>
      <c r="BW386" s="160">
        <f t="shared" si="105"/>
        <v>1.0006883870442758</v>
      </c>
      <c r="BX386" s="161">
        <f t="shared" si="106"/>
        <v>1.0099810747610991</v>
      </c>
      <c r="BY386" s="29">
        <f t="shared" si="110"/>
        <v>0</v>
      </c>
      <c r="BZ386" s="59">
        <f t="shared" si="111"/>
        <v>0</v>
      </c>
      <c r="CA386" s="60">
        <f t="shared" si="112"/>
        <v>0</v>
      </c>
      <c r="CB386" s="29">
        <f t="shared" si="107"/>
        <v>0</v>
      </c>
      <c r="CC386" s="59">
        <f t="shared" si="108"/>
        <v>0</v>
      </c>
      <c r="CD386" s="60">
        <f t="shared" si="109"/>
        <v>0</v>
      </c>
      <c r="CE386" s="29">
        <f t="shared" si="113"/>
        <v>0</v>
      </c>
      <c r="CF386" s="59">
        <f t="shared" si="114"/>
        <v>0</v>
      </c>
      <c r="CG386" s="60">
        <f t="shared" si="115"/>
        <v>0</v>
      </c>
      <c r="CJ386" s="121"/>
    </row>
    <row r="387" spans="1:88" x14ac:dyDescent="0.2">
      <c r="A387" s="39" t="s">
        <v>726</v>
      </c>
      <c r="B387" s="38" t="s">
        <v>808</v>
      </c>
      <c r="C387" s="93" t="s">
        <v>675</v>
      </c>
      <c r="D387" s="47"/>
      <c r="E387" s="9"/>
      <c r="F387" s="36" t="s">
        <v>792</v>
      </c>
      <c r="G387" s="36" t="s">
        <v>792</v>
      </c>
      <c r="H387" s="36" t="s">
        <v>792</v>
      </c>
      <c r="I387" s="98" t="s">
        <v>846</v>
      </c>
      <c r="J387" s="154">
        <v>0.09</v>
      </c>
      <c r="K387" s="123">
        <v>88399746</v>
      </c>
      <c r="L387" s="124">
        <v>90121818.97402595</v>
      </c>
      <c r="M387" s="125">
        <v>91843892.377019003</v>
      </c>
      <c r="N387" s="147">
        <v>81769765.049999997</v>
      </c>
      <c r="O387" s="133">
        <v>83362682.550974011</v>
      </c>
      <c r="P387" s="148">
        <v>84955600.448742583</v>
      </c>
      <c r="Q387" s="149">
        <v>0</v>
      </c>
      <c r="R387" s="150">
        <v>0</v>
      </c>
      <c r="S387" s="151">
        <v>0</v>
      </c>
      <c r="T387" s="147">
        <v>65544385.402868994</v>
      </c>
      <c r="U387" s="124">
        <v>66821224.079548262</v>
      </c>
      <c r="V387" s="134">
        <v>68098062.756227002</v>
      </c>
      <c r="W387" s="223">
        <v>0</v>
      </c>
      <c r="X387" s="153" t="s">
        <v>821</v>
      </c>
      <c r="Y387" s="154" t="s">
        <v>821</v>
      </c>
      <c r="Z387" s="103">
        <v>22822136.774999999</v>
      </c>
      <c r="AA387" s="49">
        <v>22509249.974999998</v>
      </c>
      <c r="AB387" s="104">
        <v>24766256.925000001</v>
      </c>
      <c r="AC387" s="103">
        <v>696886.93800000008</v>
      </c>
      <c r="AD387" s="49">
        <v>745687.35</v>
      </c>
      <c r="AE387" s="104">
        <v>789986.34</v>
      </c>
      <c r="AF387" s="147">
        <v>0</v>
      </c>
      <c r="AG387" s="124">
        <v>22678.11</v>
      </c>
      <c r="AH387" s="134">
        <v>17351.954999999998</v>
      </c>
      <c r="AI387" s="147"/>
      <c r="AJ387" s="124"/>
      <c r="AK387" s="148"/>
      <c r="AL387" s="147"/>
      <c r="AM387" s="124"/>
      <c r="AN387" s="155"/>
      <c r="AO387" s="147"/>
      <c r="AP387" s="124"/>
      <c r="AQ387" s="125"/>
      <c r="AR387" s="147"/>
      <c r="AS387" s="124"/>
      <c r="AT387" s="134"/>
      <c r="AU387" s="147"/>
      <c r="AV387" s="124"/>
      <c r="AW387" s="134"/>
      <c r="AX387" s="147"/>
      <c r="AY387" s="124"/>
      <c r="AZ387" s="134"/>
      <c r="BA387" s="147"/>
      <c r="BB387" s="124"/>
      <c r="BC387" s="148"/>
      <c r="BD387" s="147"/>
      <c r="BE387" s="124"/>
      <c r="BF387" s="155"/>
      <c r="BG387" s="147"/>
      <c r="BH387" s="124"/>
      <c r="BI387" s="125"/>
      <c r="BJ387" s="147"/>
      <c r="BK387" s="124"/>
      <c r="BL387" s="134"/>
      <c r="BM387" s="147"/>
      <c r="BN387" s="124"/>
      <c r="BO387" s="155"/>
      <c r="BP387" s="147"/>
      <c r="BQ387" s="124"/>
      <c r="BR387" s="125"/>
      <c r="BS387" s="156">
        <f t="shared" si="101"/>
        <v>89063409.115868986</v>
      </c>
      <c r="BT387" s="157">
        <f t="shared" si="102"/>
        <v>90098839.514548257</v>
      </c>
      <c r="BU387" s="158">
        <f t="shared" si="103"/>
        <v>93671657.976227</v>
      </c>
      <c r="BV387" s="159">
        <f t="shared" si="104"/>
        <v>1.0075075228821244</v>
      </c>
      <c r="BW387" s="160">
        <f t="shared" si="105"/>
        <v>0.99974501780213387</v>
      </c>
      <c r="BX387" s="161">
        <f t="shared" si="106"/>
        <v>1.0199007854730833</v>
      </c>
      <c r="BY387" s="29">
        <f t="shared" si="110"/>
        <v>0</v>
      </c>
      <c r="BZ387" s="59">
        <f t="shared" si="111"/>
        <v>0</v>
      </c>
      <c r="CA387" s="60">
        <f t="shared" si="112"/>
        <v>0</v>
      </c>
      <c r="CB387" s="29">
        <f t="shared" si="107"/>
        <v>0</v>
      </c>
      <c r="CC387" s="59">
        <f t="shared" si="108"/>
        <v>0</v>
      </c>
      <c r="CD387" s="60">
        <f t="shared" si="109"/>
        <v>0</v>
      </c>
      <c r="CE387" s="29">
        <f t="shared" si="113"/>
        <v>0</v>
      </c>
      <c r="CF387" s="59">
        <f t="shared" si="114"/>
        <v>0</v>
      </c>
      <c r="CG387" s="60">
        <f t="shared" si="115"/>
        <v>0</v>
      </c>
      <c r="CJ387" s="121"/>
    </row>
    <row r="388" spans="1:88" x14ac:dyDescent="0.2">
      <c r="A388" s="39" t="s">
        <v>700</v>
      </c>
      <c r="B388" s="38" t="s">
        <v>809</v>
      </c>
      <c r="C388" s="93" t="s">
        <v>659</v>
      </c>
      <c r="D388" s="47"/>
      <c r="E388" s="9"/>
      <c r="F388" s="36" t="s">
        <v>793</v>
      </c>
      <c r="G388" s="36" t="s">
        <v>793</v>
      </c>
      <c r="H388" s="36" t="s">
        <v>793</v>
      </c>
      <c r="I388" s="98" t="s">
        <v>846</v>
      </c>
      <c r="J388" s="154">
        <v>0.1</v>
      </c>
      <c r="K388" s="123">
        <v>89721260</v>
      </c>
      <c r="L388" s="124">
        <v>91469076.753246754</v>
      </c>
      <c r="M388" s="125">
        <v>93216893.544725001</v>
      </c>
      <c r="N388" s="147">
        <v>82992165.5</v>
      </c>
      <c r="O388" s="133">
        <v>84608895.996753246</v>
      </c>
      <c r="P388" s="148">
        <v>86225626.528870627</v>
      </c>
      <c r="Q388" s="149">
        <v>0</v>
      </c>
      <c r="R388" s="150">
        <v>0</v>
      </c>
      <c r="S388" s="151">
        <v>0</v>
      </c>
      <c r="T388" s="147">
        <v>66398892.960148007</v>
      </c>
      <c r="U388" s="124">
        <v>67692377.887943089</v>
      </c>
      <c r="V388" s="134">
        <v>68985862.815739006</v>
      </c>
      <c r="W388" s="223">
        <v>0</v>
      </c>
      <c r="X388" s="153" t="s">
        <v>821</v>
      </c>
      <c r="Y388" s="154" t="s">
        <v>821</v>
      </c>
      <c r="Z388" s="103">
        <v>23282247</v>
      </c>
      <c r="AA388" s="49">
        <v>26180776.5</v>
      </c>
      <c r="AB388" s="104">
        <v>25083990.75</v>
      </c>
      <c r="AC388" s="103">
        <v>769702.64800000004</v>
      </c>
      <c r="AD388" s="49">
        <v>824097.70000000007</v>
      </c>
      <c r="AE388" s="104">
        <v>868585.75</v>
      </c>
      <c r="AF388" s="147">
        <v>0</v>
      </c>
      <c r="AG388" s="124">
        <v>9837.1500000000015</v>
      </c>
      <c r="AH388" s="134">
        <v>30038.600000000002</v>
      </c>
      <c r="AI388" s="147"/>
      <c r="AJ388" s="124"/>
      <c r="AK388" s="148"/>
      <c r="AL388" s="147"/>
      <c r="AM388" s="124"/>
      <c r="AN388" s="155"/>
      <c r="AO388" s="147"/>
      <c r="AP388" s="124"/>
      <c r="AQ388" s="125"/>
      <c r="AR388" s="147"/>
      <c r="AS388" s="124"/>
      <c r="AT388" s="134"/>
      <c r="AU388" s="147"/>
      <c r="AV388" s="124"/>
      <c r="AW388" s="134"/>
      <c r="AX388" s="147"/>
      <c r="AY388" s="124"/>
      <c r="AZ388" s="134"/>
      <c r="BA388" s="147"/>
      <c r="BB388" s="124"/>
      <c r="BC388" s="148"/>
      <c r="BD388" s="147"/>
      <c r="BE388" s="124"/>
      <c r="BF388" s="155"/>
      <c r="BG388" s="147"/>
      <c r="BH388" s="124"/>
      <c r="BI388" s="125"/>
      <c r="BJ388" s="147"/>
      <c r="BK388" s="124"/>
      <c r="BL388" s="134"/>
      <c r="BM388" s="147"/>
      <c r="BN388" s="124"/>
      <c r="BO388" s="155"/>
      <c r="BP388" s="147"/>
      <c r="BQ388" s="124"/>
      <c r="BR388" s="125"/>
      <c r="BS388" s="156">
        <f t="shared" si="101"/>
        <v>90450842.608148009</v>
      </c>
      <c r="BT388" s="157">
        <f t="shared" si="102"/>
        <v>94707089.237943083</v>
      </c>
      <c r="BU388" s="158">
        <f t="shared" si="103"/>
        <v>94968477.915739</v>
      </c>
      <c r="BV388" s="159">
        <f t="shared" si="104"/>
        <v>1.0081316580724347</v>
      </c>
      <c r="BW388" s="160">
        <f t="shared" si="105"/>
        <v>1.0354000783612523</v>
      </c>
      <c r="BX388" s="161">
        <f t="shared" si="106"/>
        <v>1.018790417749478</v>
      </c>
      <c r="BY388" s="29">
        <f t="shared" si="110"/>
        <v>0</v>
      </c>
      <c r="BZ388" s="59">
        <f t="shared" si="111"/>
        <v>0</v>
      </c>
      <c r="CA388" s="60">
        <f t="shared" si="112"/>
        <v>0</v>
      </c>
      <c r="CB388" s="29">
        <f t="shared" si="107"/>
        <v>0</v>
      </c>
      <c r="CC388" s="59">
        <f t="shared" si="108"/>
        <v>0</v>
      </c>
      <c r="CD388" s="60">
        <f t="shared" si="109"/>
        <v>0</v>
      </c>
      <c r="CE388" s="29">
        <f t="shared" si="113"/>
        <v>0</v>
      </c>
      <c r="CF388" s="59">
        <f t="shared" si="114"/>
        <v>0</v>
      </c>
      <c r="CG388" s="60">
        <f t="shared" si="115"/>
        <v>0</v>
      </c>
      <c r="CJ388" s="121"/>
    </row>
    <row r="389" spans="1:88" x14ac:dyDescent="0.2">
      <c r="A389" s="39" t="s">
        <v>740</v>
      </c>
      <c r="B389" s="38" t="s">
        <v>809</v>
      </c>
      <c r="C389" s="93" t="s">
        <v>683</v>
      </c>
      <c r="D389" s="47"/>
      <c r="E389" s="9"/>
      <c r="F389" s="47"/>
      <c r="G389" s="47"/>
      <c r="H389" s="36" t="s">
        <v>833</v>
      </c>
      <c r="I389" s="98" t="s">
        <v>846</v>
      </c>
      <c r="J389" s="154">
        <v>0.1</v>
      </c>
      <c r="K389" s="123">
        <v>100568413</v>
      </c>
      <c r="L389" s="124">
        <v>102527537.92857143</v>
      </c>
      <c r="M389" s="125">
        <v>104486663.096191</v>
      </c>
      <c r="N389" s="147">
        <v>93025782.025000006</v>
      </c>
      <c r="O389" s="133">
        <v>94837972.583928585</v>
      </c>
      <c r="P389" s="148">
        <v>96650163.363976687</v>
      </c>
      <c r="Q389" s="149">
        <v>0</v>
      </c>
      <c r="R389" s="150">
        <v>0</v>
      </c>
      <c r="S389" s="151">
        <v>0</v>
      </c>
      <c r="T389" s="147">
        <v>56705732.158504009</v>
      </c>
      <c r="U389" s="124">
        <v>57810389.27847486</v>
      </c>
      <c r="V389" s="134">
        <v>58915046.398446001</v>
      </c>
      <c r="W389" s="223">
        <v>2800000</v>
      </c>
      <c r="X389" s="153" t="s">
        <v>821</v>
      </c>
      <c r="Y389" s="154" t="s">
        <v>821</v>
      </c>
      <c r="Z389" s="103">
        <v>43163108.75</v>
      </c>
      <c r="AA389" s="49">
        <v>43481519.25</v>
      </c>
      <c r="AB389" s="104">
        <v>47339285</v>
      </c>
      <c r="AC389" s="103">
        <v>815232.1875</v>
      </c>
      <c r="AD389" s="49">
        <v>865033.65</v>
      </c>
      <c r="AE389" s="104">
        <v>907576.70000000007</v>
      </c>
      <c r="AF389" s="147">
        <v>0</v>
      </c>
      <c r="AG389" s="124">
        <v>21955.7</v>
      </c>
      <c r="AH389" s="134">
        <v>22180.75</v>
      </c>
      <c r="AI389" s="147"/>
      <c r="AJ389" s="124"/>
      <c r="AK389" s="148"/>
      <c r="AL389" s="147"/>
      <c r="AM389" s="124"/>
      <c r="AN389" s="155"/>
      <c r="AO389" s="147"/>
      <c r="AP389" s="124"/>
      <c r="AQ389" s="125"/>
      <c r="AR389" s="147"/>
      <c r="AS389" s="124"/>
      <c r="AT389" s="134"/>
      <c r="AU389" s="147"/>
      <c r="AV389" s="124"/>
      <c r="AW389" s="134"/>
      <c r="AX389" s="147"/>
      <c r="AY389" s="124"/>
      <c r="AZ389" s="134"/>
      <c r="BA389" s="147"/>
      <c r="BB389" s="124"/>
      <c r="BC389" s="148"/>
      <c r="BD389" s="147"/>
      <c r="BE389" s="124"/>
      <c r="BF389" s="155"/>
      <c r="BG389" s="147"/>
      <c r="BH389" s="124"/>
      <c r="BI389" s="125"/>
      <c r="BJ389" s="147"/>
      <c r="BK389" s="124"/>
      <c r="BL389" s="134"/>
      <c r="BM389" s="147"/>
      <c r="BN389" s="124"/>
      <c r="BO389" s="155"/>
      <c r="BP389" s="147"/>
      <c r="BQ389" s="124"/>
      <c r="BR389" s="125"/>
      <c r="BS389" s="156">
        <f t="shared" si="101"/>
        <v>100908073.09600401</v>
      </c>
      <c r="BT389" s="157">
        <f t="shared" si="102"/>
        <v>102122897.87847486</v>
      </c>
      <c r="BU389" s="158">
        <f t="shared" si="103"/>
        <v>107128088.84844601</v>
      </c>
      <c r="BV389" s="159">
        <f t="shared" si="104"/>
        <v>1.0033774033602778</v>
      </c>
      <c r="BW389" s="160">
        <f t="shared" si="105"/>
        <v>0.99605335251122018</v>
      </c>
      <c r="BX389" s="161">
        <f t="shared" si="106"/>
        <v>1.0252800278426282</v>
      </c>
      <c r="BY389" s="29">
        <f t="shared" si="110"/>
        <v>0</v>
      </c>
      <c r="BZ389" s="59">
        <f t="shared" si="111"/>
        <v>0</v>
      </c>
      <c r="CA389" s="60">
        <f t="shared" si="112"/>
        <v>0</v>
      </c>
      <c r="CB389" s="29">
        <f t="shared" si="107"/>
        <v>0</v>
      </c>
      <c r="CC389" s="59">
        <f t="shared" si="108"/>
        <v>0</v>
      </c>
      <c r="CD389" s="60">
        <f t="shared" si="109"/>
        <v>0</v>
      </c>
      <c r="CE389" s="29">
        <f t="shared" si="113"/>
        <v>0</v>
      </c>
      <c r="CF389" s="59">
        <f t="shared" si="114"/>
        <v>0</v>
      </c>
      <c r="CG389" s="60">
        <f t="shared" si="115"/>
        <v>0</v>
      </c>
      <c r="CJ389" s="121"/>
    </row>
    <row r="390" spans="1:88" x14ac:dyDescent="0.2">
      <c r="A390" s="39" t="s">
        <v>745</v>
      </c>
      <c r="B390" s="38" t="s">
        <v>809</v>
      </c>
      <c r="C390" s="93" t="s">
        <v>687</v>
      </c>
      <c r="D390" s="47"/>
      <c r="E390" s="9"/>
      <c r="F390" s="36" t="s">
        <v>786</v>
      </c>
      <c r="G390" s="36" t="s">
        <v>786</v>
      </c>
      <c r="H390" s="36" t="s">
        <v>786</v>
      </c>
      <c r="I390" s="98" t="s">
        <v>846</v>
      </c>
      <c r="J390" s="154">
        <v>0.1</v>
      </c>
      <c r="K390" s="123">
        <v>55993251</v>
      </c>
      <c r="L390" s="124">
        <v>57084028.616883114</v>
      </c>
      <c r="M390" s="125">
        <v>58174806.671058998</v>
      </c>
      <c r="N390" s="147">
        <v>51793757.175000004</v>
      </c>
      <c r="O390" s="133">
        <v>52802726.470616885</v>
      </c>
      <c r="P390" s="148">
        <v>53811696.170729578</v>
      </c>
      <c r="Q390" s="149">
        <v>0</v>
      </c>
      <c r="R390" s="150">
        <v>0</v>
      </c>
      <c r="S390" s="151">
        <v>0</v>
      </c>
      <c r="T390" s="147">
        <v>33822906.112642005</v>
      </c>
      <c r="U390" s="124">
        <v>34481793.894057103</v>
      </c>
      <c r="V390" s="134">
        <v>35140681.675471999</v>
      </c>
      <c r="W390" s="223">
        <v>0</v>
      </c>
      <c r="X390" s="153" t="s">
        <v>821</v>
      </c>
      <c r="Y390" s="154" t="s">
        <v>821</v>
      </c>
      <c r="Z390" s="103">
        <v>21538915.5</v>
      </c>
      <c r="AA390" s="49">
        <v>22797099</v>
      </c>
      <c r="AB390" s="104">
        <v>23551720.25</v>
      </c>
      <c r="AC390" s="103">
        <v>518351.86800000002</v>
      </c>
      <c r="AD390" s="49">
        <v>555777.4</v>
      </c>
      <c r="AE390" s="104">
        <v>586690.01050000009</v>
      </c>
      <c r="AF390" s="147">
        <v>0</v>
      </c>
      <c r="AG390" s="124">
        <v>5827.7000000000007</v>
      </c>
      <c r="AH390" s="134">
        <v>9976.75</v>
      </c>
      <c r="AI390" s="147"/>
      <c r="AJ390" s="124"/>
      <c r="AK390" s="148"/>
      <c r="AL390" s="147"/>
      <c r="AM390" s="124"/>
      <c r="AN390" s="155"/>
      <c r="AO390" s="147"/>
      <c r="AP390" s="124"/>
      <c r="AQ390" s="125"/>
      <c r="AR390" s="147"/>
      <c r="AS390" s="124"/>
      <c r="AT390" s="134"/>
      <c r="AU390" s="147"/>
      <c r="AV390" s="124"/>
      <c r="AW390" s="134"/>
      <c r="AX390" s="147"/>
      <c r="AY390" s="124"/>
      <c r="AZ390" s="134"/>
      <c r="BA390" s="147"/>
      <c r="BB390" s="124"/>
      <c r="BC390" s="148"/>
      <c r="BD390" s="147"/>
      <c r="BE390" s="124"/>
      <c r="BF390" s="155"/>
      <c r="BG390" s="147"/>
      <c r="BH390" s="124"/>
      <c r="BI390" s="125"/>
      <c r="BJ390" s="147"/>
      <c r="BK390" s="124"/>
      <c r="BL390" s="134"/>
      <c r="BM390" s="147"/>
      <c r="BN390" s="124"/>
      <c r="BO390" s="155"/>
      <c r="BP390" s="147"/>
      <c r="BQ390" s="124"/>
      <c r="BR390" s="125"/>
      <c r="BS390" s="156">
        <f t="shared" si="101"/>
        <v>55880173.480642006</v>
      </c>
      <c r="BT390" s="157">
        <f t="shared" si="102"/>
        <v>57840497.994057104</v>
      </c>
      <c r="BU390" s="158">
        <f t="shared" si="103"/>
        <v>59289068.685971998</v>
      </c>
      <c r="BV390" s="159">
        <f t="shared" si="104"/>
        <v>0.99798051519891218</v>
      </c>
      <c r="BW390" s="160">
        <f t="shared" si="105"/>
        <v>1.0132518568766582</v>
      </c>
      <c r="BX390" s="161">
        <f t="shared" si="106"/>
        <v>1.0191536865986239</v>
      </c>
      <c r="BY390" s="29">
        <f t="shared" si="110"/>
        <v>0</v>
      </c>
      <c r="BZ390" s="59">
        <f t="shared" si="111"/>
        <v>0</v>
      </c>
      <c r="CA390" s="60">
        <f t="shared" si="112"/>
        <v>0</v>
      </c>
      <c r="CB390" s="29">
        <f t="shared" si="107"/>
        <v>0</v>
      </c>
      <c r="CC390" s="59">
        <f t="shared" si="108"/>
        <v>0</v>
      </c>
      <c r="CD390" s="60">
        <f t="shared" si="109"/>
        <v>0</v>
      </c>
      <c r="CE390" s="29">
        <f t="shared" si="113"/>
        <v>0</v>
      </c>
      <c r="CF390" s="59">
        <f t="shared" si="114"/>
        <v>0</v>
      </c>
      <c r="CG390" s="60">
        <f t="shared" si="115"/>
        <v>0</v>
      </c>
      <c r="CJ390" s="121"/>
    </row>
    <row r="391" spans="1:88" x14ac:dyDescent="0.2">
      <c r="A391" s="39" t="s">
        <v>690</v>
      </c>
      <c r="B391" s="38" t="s">
        <v>809</v>
      </c>
      <c r="C391" s="93" t="s">
        <v>652</v>
      </c>
      <c r="D391" s="47"/>
      <c r="E391" s="9"/>
      <c r="F391" s="47"/>
      <c r="G391" s="47"/>
      <c r="H391" s="36" t="s">
        <v>825</v>
      </c>
      <c r="I391" s="98" t="s">
        <v>846</v>
      </c>
      <c r="J391" s="154">
        <v>0.1</v>
      </c>
      <c r="K391" s="123">
        <v>69237512</v>
      </c>
      <c r="L391" s="124">
        <v>70586294.701298699</v>
      </c>
      <c r="M391" s="125">
        <v>71935076.986693993</v>
      </c>
      <c r="N391" s="147">
        <v>64044698.600000001</v>
      </c>
      <c r="O391" s="133">
        <v>65292322.598701298</v>
      </c>
      <c r="P391" s="148">
        <v>66539946.212691948</v>
      </c>
      <c r="Q391" s="149">
        <v>0</v>
      </c>
      <c r="R391" s="150">
        <v>0</v>
      </c>
      <c r="S391" s="151">
        <v>0</v>
      </c>
      <c r="T391" s="147">
        <v>38862856.101444997</v>
      </c>
      <c r="U391" s="124">
        <v>39619924.726797819</v>
      </c>
      <c r="V391" s="134">
        <v>40376993.352150999</v>
      </c>
      <c r="W391" s="223">
        <v>0</v>
      </c>
      <c r="X391" s="153" t="s">
        <v>821</v>
      </c>
      <c r="Y391" s="154" t="s">
        <v>821</v>
      </c>
      <c r="Z391" s="103">
        <v>29983831.75</v>
      </c>
      <c r="AA391" s="49">
        <v>30976725.5</v>
      </c>
      <c r="AB391" s="104">
        <v>31869271.75</v>
      </c>
      <c r="AC391" s="103">
        <v>708589.18350000004</v>
      </c>
      <c r="AD391" s="49">
        <v>767765.9</v>
      </c>
      <c r="AE391" s="104">
        <v>823782.05</v>
      </c>
      <c r="AF391" s="147">
        <v>0</v>
      </c>
      <c r="AG391" s="124">
        <v>23102.25</v>
      </c>
      <c r="AH391" s="134">
        <v>30089.15</v>
      </c>
      <c r="AI391" s="147"/>
      <c r="AJ391" s="124"/>
      <c r="AK391" s="148"/>
      <c r="AL391" s="147"/>
      <c r="AM391" s="124"/>
      <c r="AN391" s="155"/>
      <c r="AO391" s="147"/>
      <c r="AP391" s="124"/>
      <c r="AQ391" s="125"/>
      <c r="AR391" s="147"/>
      <c r="AS391" s="124"/>
      <c r="AT391" s="134"/>
      <c r="AU391" s="147"/>
      <c r="AV391" s="124"/>
      <c r="AW391" s="134"/>
      <c r="AX391" s="147"/>
      <c r="AY391" s="124"/>
      <c r="AZ391" s="134"/>
      <c r="BA391" s="147"/>
      <c r="BB391" s="124"/>
      <c r="BC391" s="148"/>
      <c r="BD391" s="147"/>
      <c r="BE391" s="124"/>
      <c r="BF391" s="155"/>
      <c r="BG391" s="147"/>
      <c r="BH391" s="124"/>
      <c r="BI391" s="125"/>
      <c r="BJ391" s="147"/>
      <c r="BK391" s="124"/>
      <c r="BL391" s="134"/>
      <c r="BM391" s="147"/>
      <c r="BN391" s="124"/>
      <c r="BO391" s="155"/>
      <c r="BP391" s="147"/>
      <c r="BQ391" s="124"/>
      <c r="BR391" s="125"/>
      <c r="BS391" s="156">
        <f t="shared" si="101"/>
        <v>69555277.034944996</v>
      </c>
      <c r="BT391" s="157">
        <f t="shared" si="102"/>
        <v>71387518.376797825</v>
      </c>
      <c r="BU391" s="158">
        <f t="shared" si="103"/>
        <v>73100136.302150995</v>
      </c>
      <c r="BV391" s="159">
        <f t="shared" si="104"/>
        <v>1.0045894923974881</v>
      </c>
      <c r="BW391" s="160">
        <f t="shared" si="105"/>
        <v>1.011350980794355</v>
      </c>
      <c r="BX391" s="161">
        <f t="shared" si="106"/>
        <v>1.0161959834375724</v>
      </c>
      <c r="BY391" s="29">
        <f t="shared" si="110"/>
        <v>0</v>
      </c>
      <c r="BZ391" s="59">
        <f t="shared" si="111"/>
        <v>0</v>
      </c>
      <c r="CA391" s="60">
        <f t="shared" si="112"/>
        <v>0</v>
      </c>
      <c r="CB391" s="29">
        <f t="shared" si="107"/>
        <v>0</v>
      </c>
      <c r="CC391" s="59">
        <f t="shared" si="108"/>
        <v>0</v>
      </c>
      <c r="CD391" s="60">
        <f t="shared" si="109"/>
        <v>0</v>
      </c>
      <c r="CE391" s="29">
        <f t="shared" si="113"/>
        <v>0</v>
      </c>
      <c r="CF391" s="59">
        <f t="shared" si="114"/>
        <v>0</v>
      </c>
      <c r="CG391" s="60">
        <f t="shared" si="115"/>
        <v>0</v>
      </c>
      <c r="CJ391" s="121"/>
    </row>
    <row r="392" spans="1:88" ht="13.5" thickBot="1" x14ac:dyDescent="0.25">
      <c r="A392" s="41" t="s">
        <v>720</v>
      </c>
      <c r="B392" s="43" t="s">
        <v>808</v>
      </c>
      <c r="C392" s="94" t="s">
        <v>671</v>
      </c>
      <c r="D392" s="69"/>
      <c r="E392" s="96"/>
      <c r="F392" s="42" t="s">
        <v>794</v>
      </c>
      <c r="G392" s="42" t="s">
        <v>794</v>
      </c>
      <c r="H392" s="42" t="s">
        <v>794</v>
      </c>
      <c r="I392" s="116" t="s">
        <v>846</v>
      </c>
      <c r="J392" s="176">
        <v>0.09</v>
      </c>
      <c r="K392" s="163">
        <v>55462542</v>
      </c>
      <c r="L392" s="164">
        <v>56542981.129870132</v>
      </c>
      <c r="M392" s="165">
        <v>57623420.117168002</v>
      </c>
      <c r="N392" s="166">
        <v>51302851.350000001</v>
      </c>
      <c r="O392" s="167">
        <v>52302257.545129873</v>
      </c>
      <c r="P392" s="168">
        <v>53301663.608380407</v>
      </c>
      <c r="Q392" s="169">
        <v>0</v>
      </c>
      <c r="R392" s="170">
        <v>0</v>
      </c>
      <c r="S392" s="171">
        <v>0</v>
      </c>
      <c r="T392" s="166">
        <v>39215058.434564002</v>
      </c>
      <c r="U392" s="164">
        <v>39978988.144328237</v>
      </c>
      <c r="V392" s="173">
        <v>40742917.854093</v>
      </c>
      <c r="W392" s="224">
        <v>4700778</v>
      </c>
      <c r="X392" s="175" t="s">
        <v>821</v>
      </c>
      <c r="Y392" s="176" t="s">
        <v>821</v>
      </c>
      <c r="Z392" s="105">
        <v>15450981.524999999</v>
      </c>
      <c r="AA392" s="106">
        <v>14872119.75</v>
      </c>
      <c r="AB392" s="107">
        <v>16627879.125</v>
      </c>
      <c r="AC392" s="105">
        <v>517533.66</v>
      </c>
      <c r="AD392" s="106">
        <v>560360.06999999995</v>
      </c>
      <c r="AE392" s="107">
        <v>591675.07499999995</v>
      </c>
      <c r="AF392" s="166">
        <v>0</v>
      </c>
      <c r="AG392" s="164">
        <v>12070.035</v>
      </c>
      <c r="AH392" s="173">
        <v>14645.43</v>
      </c>
      <c r="AI392" s="166"/>
      <c r="AJ392" s="164"/>
      <c r="AK392" s="168"/>
      <c r="AL392" s="166"/>
      <c r="AM392" s="164"/>
      <c r="AN392" s="177"/>
      <c r="AO392" s="166"/>
      <c r="AP392" s="164"/>
      <c r="AQ392" s="165"/>
      <c r="AR392" s="166"/>
      <c r="AS392" s="164"/>
      <c r="AT392" s="173"/>
      <c r="AU392" s="166"/>
      <c r="AV392" s="164"/>
      <c r="AW392" s="173"/>
      <c r="AX392" s="166"/>
      <c r="AY392" s="164"/>
      <c r="AZ392" s="173"/>
      <c r="BA392" s="166"/>
      <c r="BB392" s="164"/>
      <c r="BC392" s="168"/>
      <c r="BD392" s="166"/>
      <c r="BE392" s="164"/>
      <c r="BF392" s="177"/>
      <c r="BG392" s="166"/>
      <c r="BH392" s="164"/>
      <c r="BI392" s="165"/>
      <c r="BJ392" s="166"/>
      <c r="BK392" s="164"/>
      <c r="BL392" s="173"/>
      <c r="BM392" s="166"/>
      <c r="BN392" s="164"/>
      <c r="BO392" s="177"/>
      <c r="BP392" s="166"/>
      <c r="BQ392" s="164"/>
      <c r="BR392" s="165"/>
      <c r="BS392" s="178">
        <f>IF(I392=0,IF($X392="Yes",Z392+AC392+AI392-AO392+AR392+BJ392+(0.8*$W392*$J392)+T392,IF($Y392="Yes",Z392+AC392+AI392-AO392+AR392+BJ392+(0.8*$W392*$J392)+T392,Z392+AC392+AI392-AO392+AR392+BJ392+T392)),Z392+AC392+AI392-AO392+AR392+BJ392+(0.8*$W392*$J392)+T392)</f>
        <v>55522029.635563999</v>
      </c>
      <c r="BT392" s="179">
        <f t="shared" si="102"/>
        <v>55338923.995328233</v>
      </c>
      <c r="BU392" s="180">
        <f t="shared" si="103"/>
        <v>57892503.480093002</v>
      </c>
      <c r="BV392" s="181">
        <f t="shared" si="104"/>
        <v>1.0010725731893788</v>
      </c>
      <c r="BW392" s="182">
        <f t="shared" si="105"/>
        <v>0.97870545361277694</v>
      </c>
      <c r="BX392" s="183">
        <f t="shared" si="106"/>
        <v>1.0046696874704393</v>
      </c>
      <c r="BY392" s="61">
        <f t="shared" si="110"/>
        <v>0</v>
      </c>
      <c r="BZ392" s="62">
        <f t="shared" si="111"/>
        <v>0</v>
      </c>
      <c r="CA392" s="63">
        <f t="shared" si="112"/>
        <v>0</v>
      </c>
      <c r="CB392" s="61">
        <f t="shared" si="107"/>
        <v>0</v>
      </c>
      <c r="CC392" s="62">
        <f t="shared" si="108"/>
        <v>0</v>
      </c>
      <c r="CD392" s="63">
        <f t="shared" si="109"/>
        <v>0</v>
      </c>
      <c r="CE392" s="61">
        <f t="shared" si="113"/>
        <v>0</v>
      </c>
      <c r="CF392" s="62">
        <f t="shared" si="114"/>
        <v>0</v>
      </c>
      <c r="CG392" s="63">
        <f t="shared" si="115"/>
        <v>0</v>
      </c>
      <c r="CJ392" s="121"/>
    </row>
    <row r="393" spans="1:88" x14ac:dyDescent="0.2">
      <c r="A393" s="225"/>
      <c r="B393" s="11"/>
      <c r="C393" s="225"/>
      <c r="D393" s="11"/>
      <c r="E393" s="11"/>
      <c r="F393" s="47"/>
      <c r="G393" s="47"/>
      <c r="H393" s="47"/>
      <c r="I393" s="11"/>
      <c r="J393" s="11"/>
      <c r="K393" s="11"/>
      <c r="L393" s="11"/>
      <c r="M393" s="11"/>
      <c r="N393" s="11"/>
      <c r="O393" s="11"/>
      <c r="P393" s="11"/>
      <c r="Q393" s="11"/>
      <c r="R393" s="11"/>
      <c r="S393" s="11"/>
      <c r="T393" s="11"/>
      <c r="U393" s="11"/>
      <c r="V393" s="11"/>
      <c r="W393" s="234" t="s">
        <v>775</v>
      </c>
      <c r="X393" s="234"/>
      <c r="Y393" s="234"/>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c r="BY393" s="11"/>
      <c r="BZ393" s="11"/>
      <c r="CA393" s="11"/>
      <c r="CB393" s="11"/>
      <c r="CC393" s="11"/>
      <c r="CD393" s="11"/>
      <c r="CE393" s="11"/>
      <c r="CF393" s="11"/>
      <c r="CG393" s="11"/>
      <c r="CJ393" s="121"/>
    </row>
    <row r="394" spans="1:88" ht="13.5" thickBot="1" x14ac:dyDescent="0.25">
      <c r="A394" s="36"/>
      <c r="B394" s="11"/>
      <c r="C394" s="226" t="s">
        <v>784</v>
      </c>
      <c r="D394" s="11"/>
      <c r="E394" s="11"/>
      <c r="F394" s="47"/>
      <c r="G394" s="47"/>
      <c r="H394" s="47"/>
      <c r="I394" s="11"/>
      <c r="J394" s="11"/>
      <c r="K394" s="11"/>
      <c r="L394" s="11"/>
      <c r="M394" s="11"/>
      <c r="N394" s="11"/>
      <c r="O394" s="11"/>
      <c r="P394" s="11"/>
      <c r="Q394" s="11"/>
      <c r="R394" s="11"/>
      <c r="S394" s="11"/>
      <c r="T394" s="11"/>
      <c r="U394" s="11"/>
      <c r="V394" s="11"/>
      <c r="W394" s="11" t="s">
        <v>822</v>
      </c>
      <c r="X394" s="11" t="s">
        <v>823</v>
      </c>
      <c r="Y394" s="11" t="s">
        <v>843</v>
      </c>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c r="BY394" s="11"/>
      <c r="BZ394" s="11"/>
      <c r="CA394" s="11"/>
      <c r="CB394" s="11"/>
      <c r="CC394" s="11"/>
      <c r="CD394" s="11"/>
      <c r="CE394" s="11"/>
      <c r="CF394" s="11"/>
      <c r="CG394" s="11"/>
      <c r="CJ394" s="121"/>
    </row>
    <row r="395" spans="1:88" x14ac:dyDescent="0.2">
      <c r="A395" s="65"/>
      <c r="B395" s="37"/>
      <c r="C395" s="92" t="s">
        <v>785</v>
      </c>
      <c r="D395" s="67"/>
      <c r="E395" s="95"/>
      <c r="F395" s="67"/>
      <c r="G395" s="67"/>
      <c r="H395" s="66"/>
      <c r="I395" s="97" t="s">
        <v>771</v>
      </c>
      <c r="J395" s="220"/>
      <c r="K395" s="221">
        <f>SUMIF($F$6:$F$392, $C395, K$6:K$392)</f>
        <v>352122857</v>
      </c>
      <c r="L395" s="127">
        <f>SUMIF($G$6:$G$392, $C395, L$6:L$392)</f>
        <v>358982393.17532468</v>
      </c>
      <c r="M395" s="138">
        <f>SUMIF($H$6:$H$392, $C395, M$6:M$392)</f>
        <v>365841930.92381608</v>
      </c>
      <c r="N395" s="126">
        <f>'Safety Net and Levy Calculator'!K395*0.925</f>
        <v>325713642.72500002</v>
      </c>
      <c r="O395" s="127">
        <f>'Safety Net and Levy Calculator'!L395*0.925</f>
        <v>332058713.68717533</v>
      </c>
      <c r="P395" s="128">
        <f>'Safety Net and Levy Calculator'!M395*0.925</f>
        <v>338403786.10452992</v>
      </c>
      <c r="Q395" s="185">
        <f>IFERROR(IF(1-(K395/(K395-T395))&gt;0, IF(1-(K395/(K395-T395))&gt;0.5, 0.5, 1-(K395/(K395-T395))), 0),"")</f>
        <v>0</v>
      </c>
      <c r="R395" s="186">
        <f>IFERROR(IF(1-(L395/(L395-U395))&gt;0, IF(1-(L395/(L395-U395))&gt;0.5, 0.5, 1-(L395/(L395-U395))), 0),"")</f>
        <v>0</v>
      </c>
      <c r="S395" s="187">
        <f>IFERROR(IF(1-(M395/(M395-V395))&gt;0, IF(1-(M395/(M395-V395))&gt;0.5, 0.5, 1-(M395/(M395-V395))), 0),"")</f>
        <v>0</v>
      </c>
      <c r="T395" s="126">
        <f>SUMIF($F$6:$F$392, $C395, T$6:T$392)</f>
        <v>26450292.301430985</v>
      </c>
      <c r="U395" s="127">
        <f>SUMIF($G$6:$G$392, $C395, U$6:U$392)</f>
        <v>26965557.735874455</v>
      </c>
      <c r="V395" s="138">
        <f>SUMIF($H$6:$H$392, $C395, V$6:V$392)</f>
        <v>27480823.170316994</v>
      </c>
      <c r="W395" s="222">
        <v>18122729.629999999</v>
      </c>
      <c r="X395" s="189">
        <v>18122729.629999999</v>
      </c>
      <c r="Y395" s="220">
        <v>18122729.629999999</v>
      </c>
      <c r="Z395" s="100"/>
      <c r="AA395" s="101"/>
      <c r="AB395" s="102"/>
      <c r="AC395" s="100"/>
      <c r="AD395" s="101"/>
      <c r="AE395" s="102"/>
      <c r="AF395" s="126"/>
      <c r="AG395" s="127"/>
      <c r="AH395" s="138"/>
      <c r="AI395" s="126"/>
      <c r="AJ395" s="127"/>
      <c r="AK395" s="128"/>
      <c r="AL395" s="126"/>
      <c r="AM395" s="127"/>
      <c r="AN395" s="128"/>
      <c r="AO395" s="126"/>
      <c r="AP395" s="127"/>
      <c r="AQ395" s="138"/>
      <c r="AR395" s="126"/>
      <c r="AS395" s="127"/>
      <c r="AT395" s="138"/>
      <c r="AU395" s="126"/>
      <c r="AV395" s="127"/>
      <c r="AW395" s="138"/>
      <c r="AX395" s="126"/>
      <c r="AY395" s="127"/>
      <c r="AZ395" s="138"/>
      <c r="BA395" s="126"/>
      <c r="BB395" s="127"/>
      <c r="BC395" s="128"/>
      <c r="BD395" s="126"/>
      <c r="BE395" s="127"/>
      <c r="BF395" s="128"/>
      <c r="BG395" s="126"/>
      <c r="BH395" s="127"/>
      <c r="BI395" s="138"/>
      <c r="BJ395" s="126"/>
      <c r="BK395" s="127"/>
      <c r="BL395" s="138"/>
      <c r="BM395" s="126"/>
      <c r="BN395" s="127"/>
      <c r="BO395" s="128"/>
      <c r="BP395" s="126"/>
      <c r="BQ395" s="127"/>
      <c r="BR395" s="138"/>
      <c r="BS395" s="140">
        <f>SUMIF(F$6:F$392,$C395,BS$6:BS$392)</f>
        <v>354141303.60443097</v>
      </c>
      <c r="BT395" s="141">
        <f>SUMIF(G$6:G$392,$C395,BT$6:BT$392)</f>
        <v>358988356.62987447</v>
      </c>
      <c r="BU395" s="142">
        <f>SUMIF(H$6:H$392,$C395,BU$6:BU$392)</f>
        <v>370323505.39931709</v>
      </c>
      <c r="BV395" s="143">
        <f t="shared" ref="BV395" si="116">IF(ISERROR(BS395/K395),0,BS395/K395)</f>
        <v>1.0057322226157872</v>
      </c>
      <c r="BW395" s="144">
        <f t="shared" ref="BW395" si="117">IF(ISERROR(BT395/L395),0,BT395/L395)</f>
        <v>1.0000166121087362</v>
      </c>
      <c r="BX395" s="145">
        <f t="shared" ref="BX395" si="118">IF(ISERROR(BU395/M395),0,BU395/M395)</f>
        <v>1.0122500295802186</v>
      </c>
      <c r="BY395" s="56">
        <f t="shared" ref="BY395:BY422" si="119">IF(N395-BS395&gt;0,N395-BS395,0)</f>
        <v>0</v>
      </c>
      <c r="BZ395" s="57">
        <f t="shared" ref="BZ395:BZ422" si="120">IF(O395-BT395&gt;0,O395-BT395,0)</f>
        <v>0</v>
      </c>
      <c r="CA395" s="58">
        <f t="shared" ref="CA395:CA422" si="121">IF(P395-BU395&gt;0,P395-BU395,0)</f>
        <v>0</v>
      </c>
      <c r="CB395" s="56">
        <f t="shared" ref="CB395" si="122">ROUND(BY395,0)</f>
        <v>0</v>
      </c>
      <c r="CC395" s="57">
        <f t="shared" ref="CC395" si="123">ROUND(BZ395,0)</f>
        <v>0</v>
      </c>
      <c r="CD395" s="58">
        <f t="shared" ref="CD395" si="124">ROUND(CA395,0)</f>
        <v>0</v>
      </c>
      <c r="CE395" s="56">
        <f t="shared" ref="CE395:CE422" si="125">ROUND(IF($BV395&gt;1,($BS395-$K395)*Q395,0),0)</f>
        <v>0</v>
      </c>
      <c r="CF395" s="57">
        <f t="shared" ref="CF395:CF422" si="126">ROUND(IF($BW395&gt;1,($BT395-$L395)*$R395,0),0)</f>
        <v>0</v>
      </c>
      <c r="CG395" s="58">
        <f t="shared" ref="CG395:CG422" si="127">ROUND(IF($BX395&gt;1,($BU395-$M395)*$S395,0),0)</f>
        <v>0</v>
      </c>
      <c r="CJ395" s="121"/>
    </row>
    <row r="396" spans="1:88" x14ac:dyDescent="0.2">
      <c r="A396" s="39"/>
      <c r="B396" s="38"/>
      <c r="C396" s="93" t="s">
        <v>786</v>
      </c>
      <c r="D396" s="47"/>
      <c r="E396" s="9"/>
      <c r="F396" s="47"/>
      <c r="G396" s="47"/>
      <c r="H396" s="36"/>
      <c r="I396" s="98" t="s">
        <v>771</v>
      </c>
      <c r="J396" s="154"/>
      <c r="K396" s="123">
        <f>SUMIF($F$6:$F$392, $C396, K$6:K$392)</f>
        <v>138816086</v>
      </c>
      <c r="L396" s="124">
        <f t="shared" ref="L396:L422" si="128">SUMIF($G$6:$G$392, $C396, L$6:L$392)</f>
        <v>141520295.46753246</v>
      </c>
      <c r="M396" s="125">
        <f t="shared" ref="M396:M422" si="129">SUMIF($H$6:$H$392, $C396, M$6:M$392)</f>
        <v>144224505.527293</v>
      </c>
      <c r="N396" s="147">
        <f>'Safety Net and Levy Calculator'!K396*0.925</f>
        <v>128404879.55000001</v>
      </c>
      <c r="O396" s="133">
        <f>'Safety Net and Levy Calculator'!L396*0.925</f>
        <v>130906273.30746754</v>
      </c>
      <c r="P396" s="148">
        <f>'Safety Net and Levy Calculator'!M396*0.925</f>
        <v>133407667.61274603</v>
      </c>
      <c r="Q396" s="149">
        <f t="shared" ref="Q396:Q422" si="130">IFERROR(IF(1-(K396/(K396-T396))&gt;0, IF(1-(K396/(K396-T396))&gt;0.5, 0.5, 1-(K396/(K396-T396))), 0),"")</f>
        <v>0.16442671157402478</v>
      </c>
      <c r="R396" s="150">
        <f t="shared" ref="R396:R422" si="131">IFERROR(IF(1-(L396/(L396-U396))&gt;0, IF(1-(L396/(L396-U396))&gt;0.5, 0.5, 1-(L396/(L396-U396))), 0),"")</f>
        <v>0.16442671157402489</v>
      </c>
      <c r="S396" s="151">
        <f t="shared" ref="S396:S422" si="132">IFERROR(IF(1-(M396/(M396-V396))&gt;0, IF(1-(M396/(M396-V396))&gt;0.5, 0.5, 1-(M396/(M396-V396))), 0),"")</f>
        <v>0.16442671100985351</v>
      </c>
      <c r="T396" s="147">
        <f>SUMIF($F$6:$F$392, $C396, T$6:T$392)</f>
        <v>-27316661.327881992</v>
      </c>
      <c r="U396" s="124">
        <f t="shared" ref="U396:U422" si="133">SUMIF($G$6:$G$392, $C396, U$6:U$392)</f>
        <v>-27848804.081022561</v>
      </c>
      <c r="V396" s="134">
        <f t="shared" ref="V396:V422" si="134">SUMIF($H$6:$H$392, $C396, V$6:V$392)</f>
        <v>-28380946.834162004</v>
      </c>
      <c r="W396" s="223">
        <v>2829557.6</v>
      </c>
      <c r="X396" s="153">
        <v>2829557.6</v>
      </c>
      <c r="Y396" s="154">
        <v>2829557.6</v>
      </c>
      <c r="Z396" s="103"/>
      <c r="AA396" s="49"/>
      <c r="AB396" s="104"/>
      <c r="AC396" s="103"/>
      <c r="AD396" s="49"/>
      <c r="AE396" s="104"/>
      <c r="AF396" s="147"/>
      <c r="AG396" s="124"/>
      <c r="AH396" s="134"/>
      <c r="AI396" s="147"/>
      <c r="AJ396" s="124"/>
      <c r="AK396" s="148"/>
      <c r="AL396" s="147"/>
      <c r="AM396" s="124"/>
      <c r="AN396" s="155"/>
      <c r="AO396" s="147"/>
      <c r="AP396" s="124"/>
      <c r="AQ396" s="125"/>
      <c r="AR396" s="147"/>
      <c r="AS396" s="124"/>
      <c r="AT396" s="134"/>
      <c r="AU396" s="147"/>
      <c r="AV396" s="124"/>
      <c r="AW396" s="134"/>
      <c r="AX396" s="147"/>
      <c r="AY396" s="124"/>
      <c r="AZ396" s="134"/>
      <c r="BA396" s="147"/>
      <c r="BB396" s="124"/>
      <c r="BC396" s="148"/>
      <c r="BD396" s="147"/>
      <c r="BE396" s="124"/>
      <c r="BF396" s="155"/>
      <c r="BG396" s="147"/>
      <c r="BH396" s="124"/>
      <c r="BI396" s="125"/>
      <c r="BJ396" s="147"/>
      <c r="BK396" s="124"/>
      <c r="BL396" s="134"/>
      <c r="BM396" s="147"/>
      <c r="BN396" s="124"/>
      <c r="BO396" s="155"/>
      <c r="BP396" s="147"/>
      <c r="BQ396" s="124"/>
      <c r="BR396" s="125"/>
      <c r="BS396" s="156">
        <f t="shared" ref="BS396:BS422" si="135">SUMIF(F$6:F$392,$C396,BS$6:BS$392)</f>
        <v>137519511.497118</v>
      </c>
      <c r="BT396" s="157">
        <f t="shared" ref="BT396:BT422" si="136">SUMIF(G$6:G$392,$C396,BT$6:BT$392)</f>
        <v>149249746.29397744</v>
      </c>
      <c r="BU396" s="158">
        <f t="shared" ref="BU396:BU422" si="137">SUMIF(H$6:H$392,$C396,BU$6:BU$392)</f>
        <v>152685649.983338</v>
      </c>
      <c r="BV396" s="159">
        <f t="shared" ref="BV396:BV422" si="138">IF(ISERROR(BS396/K396),0,BS396/K396)</f>
        <v>0.99065976760876251</v>
      </c>
      <c r="BW396" s="160">
        <f t="shared" ref="BW396:BW422" si="139">IF(ISERROR(BT396/L396),0,BT396/L396)</f>
        <v>1.054617260378871</v>
      </c>
      <c r="BX396" s="161">
        <f t="shared" ref="BX396:BX422" si="140">IF(ISERROR(BU396/M396),0,BU396/M396)</f>
        <v>1.0586664826834427</v>
      </c>
      <c r="BY396" s="29">
        <f t="shared" si="119"/>
        <v>0</v>
      </c>
      <c r="BZ396" s="59">
        <f t="shared" si="120"/>
        <v>0</v>
      </c>
      <c r="CA396" s="60">
        <f t="shared" si="121"/>
        <v>0</v>
      </c>
      <c r="CB396" s="29">
        <f t="shared" ref="CB396:CB422" si="141">ROUND(BY396,0)</f>
        <v>0</v>
      </c>
      <c r="CC396" s="59">
        <f t="shared" ref="CC396:CC422" si="142">ROUND(BZ396,0)</f>
        <v>0</v>
      </c>
      <c r="CD396" s="60">
        <f t="shared" ref="CD396:CD422" si="143">ROUND(CA396,0)</f>
        <v>0</v>
      </c>
      <c r="CE396" s="29">
        <f t="shared" si="125"/>
        <v>0</v>
      </c>
      <c r="CF396" s="59">
        <f t="shared" si="126"/>
        <v>1270928</v>
      </c>
      <c r="CG396" s="60">
        <f t="shared" si="127"/>
        <v>1391238</v>
      </c>
      <c r="CJ396" s="121"/>
    </row>
    <row r="397" spans="1:88" x14ac:dyDescent="0.2">
      <c r="A397" s="39"/>
      <c r="B397" s="38"/>
      <c r="C397" s="93" t="s">
        <v>787</v>
      </c>
      <c r="D397" s="47"/>
      <c r="E397" s="9"/>
      <c r="F397" s="47"/>
      <c r="G397" s="47"/>
      <c r="H397" s="36"/>
      <c r="I397" s="98" t="s">
        <v>771</v>
      </c>
      <c r="J397" s="154"/>
      <c r="K397" s="123">
        <f t="shared" ref="K397:K422" si="144">SUMIF($F$6:$F$392, $C397, K$6:K$392)</f>
        <v>187713950</v>
      </c>
      <c r="L397" s="124">
        <f t="shared" si="128"/>
        <v>191370715.25974023</v>
      </c>
      <c r="M397" s="125">
        <f t="shared" si="129"/>
        <v>193277265.99790999</v>
      </c>
      <c r="N397" s="147">
        <f>'Safety Net and Levy Calculator'!K397*0.925</f>
        <v>173635403.75</v>
      </c>
      <c r="O397" s="133">
        <f>'Safety Net and Levy Calculator'!L397*0.925</f>
        <v>177017911.61525974</v>
      </c>
      <c r="P397" s="148">
        <f>'Safety Net and Levy Calculator'!M397*0.925</f>
        <v>178781471.04806677</v>
      </c>
      <c r="Q397" s="149">
        <f t="shared" si="130"/>
        <v>0</v>
      </c>
      <c r="R397" s="150">
        <f t="shared" si="131"/>
        <v>0</v>
      </c>
      <c r="S397" s="151">
        <f t="shared" si="132"/>
        <v>0</v>
      </c>
      <c r="T397" s="147">
        <f t="shared" ref="T397:T422" si="145">SUMIF($F$6:$F$392, $C397, T$6:T$392)</f>
        <v>14067798.936513014</v>
      </c>
      <c r="U397" s="124">
        <f t="shared" si="133"/>
        <v>14341846.967743792</v>
      </c>
      <c r="V397" s="134">
        <f t="shared" si="134"/>
        <v>25872409.553374998</v>
      </c>
      <c r="W397" s="223">
        <v>1143161.77</v>
      </c>
      <c r="X397" s="153">
        <v>1143161.77</v>
      </c>
      <c r="Y397" s="154">
        <v>1143161.77</v>
      </c>
      <c r="Z397" s="103"/>
      <c r="AA397" s="49"/>
      <c r="AB397" s="104"/>
      <c r="AC397" s="103"/>
      <c r="AD397" s="49"/>
      <c r="AE397" s="104"/>
      <c r="AF397" s="147"/>
      <c r="AG397" s="124"/>
      <c r="AH397" s="134"/>
      <c r="AI397" s="147"/>
      <c r="AJ397" s="124"/>
      <c r="AK397" s="148"/>
      <c r="AL397" s="147"/>
      <c r="AM397" s="124"/>
      <c r="AN397" s="155"/>
      <c r="AO397" s="147"/>
      <c r="AP397" s="124"/>
      <c r="AQ397" s="125"/>
      <c r="AR397" s="147"/>
      <c r="AS397" s="124"/>
      <c r="AT397" s="134"/>
      <c r="AU397" s="147"/>
      <c r="AV397" s="124"/>
      <c r="AW397" s="134"/>
      <c r="AX397" s="147"/>
      <c r="AY397" s="124"/>
      <c r="AZ397" s="134"/>
      <c r="BA397" s="147"/>
      <c r="BB397" s="124"/>
      <c r="BC397" s="148"/>
      <c r="BD397" s="147"/>
      <c r="BE397" s="124"/>
      <c r="BF397" s="155"/>
      <c r="BG397" s="147"/>
      <c r="BH397" s="124"/>
      <c r="BI397" s="125"/>
      <c r="BJ397" s="147"/>
      <c r="BK397" s="124"/>
      <c r="BL397" s="134"/>
      <c r="BM397" s="147"/>
      <c r="BN397" s="124"/>
      <c r="BO397" s="155"/>
      <c r="BP397" s="147"/>
      <c r="BQ397" s="124"/>
      <c r="BR397" s="125"/>
      <c r="BS397" s="156">
        <f t="shared" si="135"/>
        <v>190109056.27136302</v>
      </c>
      <c r="BT397" s="157">
        <f t="shared" si="136"/>
        <v>199882446.06229377</v>
      </c>
      <c r="BU397" s="158">
        <f t="shared" si="137"/>
        <v>195767250.53937501</v>
      </c>
      <c r="BV397" s="159">
        <f t="shared" si="138"/>
        <v>1.0127593408553974</v>
      </c>
      <c r="BW397" s="160">
        <f t="shared" si="139"/>
        <v>1.0444777080495355</v>
      </c>
      <c r="BX397" s="161">
        <f t="shared" si="140"/>
        <v>1.0128829664917338</v>
      </c>
      <c r="BY397" s="29">
        <f t="shared" si="119"/>
        <v>0</v>
      </c>
      <c r="BZ397" s="59">
        <f t="shared" si="120"/>
        <v>0</v>
      </c>
      <c r="CA397" s="60">
        <f t="shared" si="121"/>
        <v>0</v>
      </c>
      <c r="CB397" s="29">
        <f t="shared" si="141"/>
        <v>0</v>
      </c>
      <c r="CC397" s="59">
        <f t="shared" si="142"/>
        <v>0</v>
      </c>
      <c r="CD397" s="60">
        <f t="shared" si="143"/>
        <v>0</v>
      </c>
      <c r="CE397" s="29">
        <f t="shared" si="125"/>
        <v>0</v>
      </c>
      <c r="CF397" s="59">
        <f t="shared" si="126"/>
        <v>0</v>
      </c>
      <c r="CG397" s="60">
        <f t="shared" si="127"/>
        <v>0</v>
      </c>
      <c r="CJ397" s="121"/>
    </row>
    <row r="398" spans="1:88" x14ac:dyDescent="0.2">
      <c r="A398" s="39"/>
      <c r="B398" s="38"/>
      <c r="C398" s="93" t="s">
        <v>788</v>
      </c>
      <c r="D398" s="47"/>
      <c r="E398" s="9"/>
      <c r="F398" s="47"/>
      <c r="G398" s="47"/>
      <c r="H398" s="36"/>
      <c r="I398" s="98" t="s">
        <v>771</v>
      </c>
      <c r="J398" s="154"/>
      <c r="K398" s="123">
        <f t="shared" si="144"/>
        <v>79585272</v>
      </c>
      <c r="L398" s="124">
        <f t="shared" si="128"/>
        <v>81135634.44155845</v>
      </c>
      <c r="M398" s="125">
        <f t="shared" si="129"/>
        <v>82685996.427193999</v>
      </c>
      <c r="N398" s="147">
        <f>'Safety Net and Levy Calculator'!K398*0.925</f>
        <v>73616376.600000009</v>
      </c>
      <c r="O398" s="133">
        <f>'Safety Net and Levy Calculator'!L398*0.925</f>
        <v>75050461.858441576</v>
      </c>
      <c r="P398" s="148">
        <f>'Safety Net and Levy Calculator'!M398*0.925</f>
        <v>76484546.695154458</v>
      </c>
      <c r="Q398" s="149">
        <f t="shared" si="130"/>
        <v>0.19177767333451157</v>
      </c>
      <c r="R398" s="150">
        <f t="shared" si="131"/>
        <v>0.19177767333451146</v>
      </c>
      <c r="S398" s="151">
        <f t="shared" si="132"/>
        <v>0.19177767418917158</v>
      </c>
      <c r="T398" s="147">
        <f t="shared" si="145"/>
        <v>-18884257.205345988</v>
      </c>
      <c r="U398" s="124">
        <f t="shared" si="133"/>
        <v>-19252132.34570986</v>
      </c>
      <c r="V398" s="134">
        <f t="shared" si="134"/>
        <v>-19620007.486075014</v>
      </c>
      <c r="W398" s="223">
        <v>1283033</v>
      </c>
      <c r="X398" s="153">
        <v>1283033</v>
      </c>
      <c r="Y398" s="154">
        <v>1283033</v>
      </c>
      <c r="Z398" s="103"/>
      <c r="AA398" s="49"/>
      <c r="AB398" s="104"/>
      <c r="AC398" s="103"/>
      <c r="AD398" s="49"/>
      <c r="AE398" s="104"/>
      <c r="AF398" s="147"/>
      <c r="AG398" s="124"/>
      <c r="AH398" s="134"/>
      <c r="AI398" s="147"/>
      <c r="AJ398" s="124"/>
      <c r="AK398" s="148"/>
      <c r="AL398" s="147"/>
      <c r="AM398" s="124"/>
      <c r="AN398" s="155"/>
      <c r="AO398" s="147"/>
      <c r="AP398" s="124"/>
      <c r="AQ398" s="125"/>
      <c r="AR398" s="147"/>
      <c r="AS398" s="124"/>
      <c r="AT398" s="134"/>
      <c r="AU398" s="147"/>
      <c r="AV398" s="124"/>
      <c r="AW398" s="134"/>
      <c r="AX398" s="147"/>
      <c r="AY398" s="124"/>
      <c r="AZ398" s="134"/>
      <c r="BA398" s="147"/>
      <c r="BB398" s="124"/>
      <c r="BC398" s="148"/>
      <c r="BD398" s="147"/>
      <c r="BE398" s="124"/>
      <c r="BF398" s="155"/>
      <c r="BG398" s="147"/>
      <c r="BH398" s="124"/>
      <c r="BI398" s="125"/>
      <c r="BJ398" s="147"/>
      <c r="BK398" s="124"/>
      <c r="BL398" s="134"/>
      <c r="BM398" s="147"/>
      <c r="BN398" s="124"/>
      <c r="BO398" s="155"/>
      <c r="BP398" s="147"/>
      <c r="BQ398" s="124"/>
      <c r="BR398" s="125"/>
      <c r="BS398" s="156">
        <f>SUMIF(F$6:F$392,$C398,BS$6:BS$392)</f>
        <v>83040378.68715401</v>
      </c>
      <c r="BT398" s="157">
        <f t="shared" si="136"/>
        <v>79974052.254290134</v>
      </c>
      <c r="BU398" s="158">
        <f t="shared" si="137"/>
        <v>86573241.663925007</v>
      </c>
      <c r="BV398" s="159">
        <f t="shared" si="138"/>
        <v>1.0434138955654257</v>
      </c>
      <c r="BW398" s="160">
        <f t="shared" si="139"/>
        <v>0.98568345221845777</v>
      </c>
      <c r="BX398" s="161">
        <f t="shared" si="140"/>
        <v>1.0470121351219825</v>
      </c>
      <c r="BY398" s="29">
        <f t="shared" si="119"/>
        <v>0</v>
      </c>
      <c r="BZ398" s="59">
        <f t="shared" si="120"/>
        <v>0</v>
      </c>
      <c r="CA398" s="60">
        <f t="shared" si="121"/>
        <v>0</v>
      </c>
      <c r="CB398" s="29">
        <f t="shared" si="141"/>
        <v>0</v>
      </c>
      <c r="CC398" s="59">
        <f t="shared" si="142"/>
        <v>0</v>
      </c>
      <c r="CD398" s="60">
        <f t="shared" si="143"/>
        <v>0</v>
      </c>
      <c r="CE398" s="29">
        <f t="shared" si="125"/>
        <v>662612</v>
      </c>
      <c r="CF398" s="59">
        <f t="shared" si="126"/>
        <v>0</v>
      </c>
      <c r="CG398" s="60">
        <f t="shared" si="127"/>
        <v>745487</v>
      </c>
      <c r="CJ398" s="121"/>
    </row>
    <row r="399" spans="1:88" x14ac:dyDescent="0.2">
      <c r="A399" s="39"/>
      <c r="B399" s="38"/>
      <c r="C399" s="93" t="s">
        <v>789</v>
      </c>
      <c r="D399" s="47"/>
      <c r="E399" s="9"/>
      <c r="F399" s="47"/>
      <c r="G399" s="47"/>
      <c r="H399" s="36"/>
      <c r="I399" s="98" t="s">
        <v>771</v>
      </c>
      <c r="J399" s="154"/>
      <c r="K399" s="123">
        <f t="shared" si="144"/>
        <v>458659243</v>
      </c>
      <c r="L399" s="124">
        <f t="shared" si="128"/>
        <v>467594163.31818181</v>
      </c>
      <c r="M399" s="125">
        <f t="shared" si="129"/>
        <v>476529084.15855891</v>
      </c>
      <c r="N399" s="147">
        <f>'Safety Net and Levy Calculator'!K399*0.925</f>
        <v>424259799.77500004</v>
      </c>
      <c r="O399" s="133">
        <f>'Safety Net and Levy Calculator'!L399*0.925</f>
        <v>432524601.06931818</v>
      </c>
      <c r="P399" s="148">
        <f>'Safety Net and Levy Calculator'!M399*0.925</f>
        <v>440789402.84666699</v>
      </c>
      <c r="Q399" s="149">
        <f t="shared" si="130"/>
        <v>0</v>
      </c>
      <c r="R399" s="150">
        <f t="shared" si="131"/>
        <v>0</v>
      </c>
      <c r="S399" s="151">
        <f t="shared" si="132"/>
        <v>0</v>
      </c>
      <c r="T399" s="147">
        <f t="shared" si="145"/>
        <v>17075140.672153987</v>
      </c>
      <c r="U399" s="124">
        <f t="shared" si="133"/>
        <v>17407773.282650489</v>
      </c>
      <c r="V399" s="134">
        <f t="shared" si="134"/>
        <v>17740405.893148001</v>
      </c>
      <c r="W399" s="223">
        <v>17152894.919999998</v>
      </c>
      <c r="X399" s="153">
        <v>17152894.919999998</v>
      </c>
      <c r="Y399" s="154">
        <v>17152894.919999998</v>
      </c>
      <c r="Z399" s="103"/>
      <c r="AA399" s="49"/>
      <c r="AB399" s="104"/>
      <c r="AC399" s="103"/>
      <c r="AD399" s="49"/>
      <c r="AE399" s="104"/>
      <c r="AF399" s="147"/>
      <c r="AG399" s="124"/>
      <c r="AH399" s="134"/>
      <c r="AI399" s="147"/>
      <c r="AJ399" s="124"/>
      <c r="AK399" s="148"/>
      <c r="AL399" s="147"/>
      <c r="AM399" s="124"/>
      <c r="AN399" s="155"/>
      <c r="AO399" s="147"/>
      <c r="AP399" s="124"/>
      <c r="AQ399" s="125"/>
      <c r="AR399" s="147"/>
      <c r="AS399" s="124"/>
      <c r="AT399" s="134"/>
      <c r="AU399" s="147"/>
      <c r="AV399" s="124"/>
      <c r="AW399" s="134"/>
      <c r="AX399" s="147"/>
      <c r="AY399" s="124"/>
      <c r="AZ399" s="134"/>
      <c r="BA399" s="147"/>
      <c r="BB399" s="124"/>
      <c r="BC399" s="148"/>
      <c r="BD399" s="147"/>
      <c r="BE399" s="124"/>
      <c r="BF399" s="155"/>
      <c r="BG399" s="147"/>
      <c r="BH399" s="124"/>
      <c r="BI399" s="125"/>
      <c r="BJ399" s="147"/>
      <c r="BK399" s="124"/>
      <c r="BL399" s="134"/>
      <c r="BM399" s="147"/>
      <c r="BN399" s="124"/>
      <c r="BO399" s="155"/>
      <c r="BP399" s="147"/>
      <c r="BQ399" s="124"/>
      <c r="BR399" s="125"/>
      <c r="BS399" s="156">
        <f t="shared" si="135"/>
        <v>464491745.08055389</v>
      </c>
      <c r="BT399" s="157">
        <f t="shared" si="136"/>
        <v>468615479.18365055</v>
      </c>
      <c r="BU399" s="158">
        <f t="shared" si="137"/>
        <v>484098294.76914805</v>
      </c>
      <c r="BV399" s="159">
        <f t="shared" si="138"/>
        <v>1.0127164167507117</v>
      </c>
      <c r="BW399" s="160">
        <f t="shared" si="139"/>
        <v>1.0021841929296575</v>
      </c>
      <c r="BX399" s="161">
        <f t="shared" si="140"/>
        <v>1.0158840475056305</v>
      </c>
      <c r="BY399" s="29">
        <f t="shared" si="119"/>
        <v>0</v>
      </c>
      <c r="BZ399" s="59">
        <f t="shared" si="120"/>
        <v>0</v>
      </c>
      <c r="CA399" s="60">
        <f t="shared" si="121"/>
        <v>0</v>
      </c>
      <c r="CB399" s="29">
        <f t="shared" si="141"/>
        <v>0</v>
      </c>
      <c r="CC399" s="59">
        <f t="shared" si="142"/>
        <v>0</v>
      </c>
      <c r="CD399" s="60">
        <f t="shared" si="143"/>
        <v>0</v>
      </c>
      <c r="CE399" s="29">
        <f t="shared" si="125"/>
        <v>0</v>
      </c>
      <c r="CF399" s="59">
        <f t="shared" si="126"/>
        <v>0</v>
      </c>
      <c r="CG399" s="60">
        <f t="shared" si="127"/>
        <v>0</v>
      </c>
      <c r="CJ399" s="121"/>
    </row>
    <row r="400" spans="1:88" x14ac:dyDescent="0.2">
      <c r="A400" s="39"/>
      <c r="B400" s="38"/>
      <c r="C400" s="93" t="s">
        <v>790</v>
      </c>
      <c r="D400" s="47"/>
      <c r="E400" s="9"/>
      <c r="F400" s="47"/>
      <c r="G400" s="47"/>
      <c r="H400" s="36"/>
      <c r="I400" s="98" t="s">
        <v>771</v>
      </c>
      <c r="J400" s="154"/>
      <c r="K400" s="123">
        <f t="shared" si="144"/>
        <v>96475417</v>
      </c>
      <c r="L400" s="124">
        <f t="shared" si="128"/>
        <v>98354808.240259737</v>
      </c>
      <c r="M400" s="125">
        <f t="shared" si="129"/>
        <v>95745220.032903001</v>
      </c>
      <c r="N400" s="147">
        <f>'Safety Net and Levy Calculator'!K400*0.925</f>
        <v>89239760.725000009</v>
      </c>
      <c r="O400" s="133">
        <f>'Safety Net and Levy Calculator'!L400*0.925</f>
        <v>90978197.62224026</v>
      </c>
      <c r="P400" s="148">
        <f>'Safety Net and Levy Calculator'!M400*0.925</f>
        <v>88564328.530435279</v>
      </c>
      <c r="Q400" s="149">
        <f t="shared" si="130"/>
        <v>0.17956720576033336</v>
      </c>
      <c r="R400" s="150">
        <f t="shared" si="131"/>
        <v>0.17956720576033336</v>
      </c>
      <c r="S400" s="151">
        <f t="shared" si="132"/>
        <v>0</v>
      </c>
      <c r="T400" s="147">
        <f>SUMIF($F$6:$F$392, $C400, T$6:T$392)</f>
        <v>-21115466.345184013</v>
      </c>
      <c r="U400" s="124">
        <f t="shared" si="133"/>
        <v>-21526806.598661624</v>
      </c>
      <c r="V400" s="134">
        <f t="shared" si="134"/>
        <v>4445413.2380359992</v>
      </c>
      <c r="W400" s="223">
        <v>3529436.2</v>
      </c>
      <c r="X400" s="153">
        <v>3529436.2</v>
      </c>
      <c r="Y400" s="154">
        <v>2597938.9919999996</v>
      </c>
      <c r="Z400" s="103"/>
      <c r="AA400" s="49"/>
      <c r="AB400" s="104"/>
      <c r="AC400" s="103"/>
      <c r="AD400" s="49"/>
      <c r="AE400" s="104"/>
      <c r="AF400" s="147"/>
      <c r="AG400" s="124"/>
      <c r="AH400" s="134"/>
      <c r="AI400" s="147"/>
      <c r="AJ400" s="124"/>
      <c r="AK400" s="148"/>
      <c r="AL400" s="147"/>
      <c r="AM400" s="124"/>
      <c r="AN400" s="155"/>
      <c r="AO400" s="147"/>
      <c r="AP400" s="124"/>
      <c r="AQ400" s="125"/>
      <c r="AR400" s="147"/>
      <c r="AS400" s="124"/>
      <c r="AT400" s="134"/>
      <c r="AU400" s="147"/>
      <c r="AV400" s="124"/>
      <c r="AW400" s="134"/>
      <c r="AX400" s="147"/>
      <c r="AY400" s="124"/>
      <c r="AZ400" s="134"/>
      <c r="BA400" s="147"/>
      <c r="BB400" s="124"/>
      <c r="BC400" s="148"/>
      <c r="BD400" s="147"/>
      <c r="BE400" s="124"/>
      <c r="BF400" s="155"/>
      <c r="BG400" s="147"/>
      <c r="BH400" s="124"/>
      <c r="BI400" s="125"/>
      <c r="BJ400" s="147"/>
      <c r="BK400" s="124"/>
      <c r="BL400" s="134"/>
      <c r="BM400" s="147"/>
      <c r="BN400" s="124"/>
      <c r="BO400" s="155"/>
      <c r="BP400" s="147"/>
      <c r="BQ400" s="124"/>
      <c r="BR400" s="125"/>
      <c r="BS400" s="156">
        <f>SUMIF(F$6:F$392,$C400,BS$6:BS$392)</f>
        <v>104305714.782316</v>
      </c>
      <c r="BT400" s="157">
        <f t="shared" si="136"/>
        <v>104112186.76133837</v>
      </c>
      <c r="BU400" s="158">
        <f>SUMIF(H$6:H$392,$C400,BU$6:BU$392)</f>
        <v>106645150.489636</v>
      </c>
      <c r="BV400" s="159">
        <f t="shared" si="138"/>
        <v>1.0811636583267217</v>
      </c>
      <c r="BW400" s="160">
        <f t="shared" si="139"/>
        <v>1.0585368282861636</v>
      </c>
      <c r="BX400" s="161">
        <f t="shared" si="140"/>
        <v>1.1138430770015173</v>
      </c>
      <c r="BY400" s="29">
        <f t="shared" si="119"/>
        <v>0</v>
      </c>
      <c r="BZ400" s="59">
        <f t="shared" si="120"/>
        <v>0</v>
      </c>
      <c r="CA400" s="60">
        <f t="shared" si="121"/>
        <v>0</v>
      </c>
      <c r="CB400" s="29">
        <f t="shared" si="141"/>
        <v>0</v>
      </c>
      <c r="CC400" s="59">
        <f t="shared" si="142"/>
        <v>0</v>
      </c>
      <c r="CD400" s="60">
        <f t="shared" si="143"/>
        <v>0</v>
      </c>
      <c r="CE400" s="29">
        <f t="shared" si="125"/>
        <v>1406065</v>
      </c>
      <c r="CF400" s="59">
        <f t="shared" si="126"/>
        <v>1033836</v>
      </c>
      <c r="CG400" s="60">
        <f t="shared" si="127"/>
        <v>0</v>
      </c>
      <c r="CJ400" s="121"/>
    </row>
    <row r="401" spans="1:88" x14ac:dyDescent="0.2">
      <c r="A401" s="39"/>
      <c r="B401" s="38"/>
      <c r="C401" s="93" t="s">
        <v>791</v>
      </c>
      <c r="D401" s="47"/>
      <c r="E401" s="9"/>
      <c r="F401" s="47"/>
      <c r="G401" s="47"/>
      <c r="H401" s="36"/>
      <c r="I401" s="98" t="s">
        <v>771</v>
      </c>
      <c r="J401" s="154"/>
      <c r="K401" s="123">
        <f t="shared" si="144"/>
        <v>115844274</v>
      </c>
      <c r="L401" s="124">
        <f t="shared" si="128"/>
        <v>118100980.63636363</v>
      </c>
      <c r="M401" s="125">
        <f t="shared" si="129"/>
        <v>120357686.797712</v>
      </c>
      <c r="N401" s="147">
        <f>'Safety Net and Levy Calculator'!K401*0.925</f>
        <v>107155953.45</v>
      </c>
      <c r="O401" s="133">
        <f>'Safety Net and Levy Calculator'!L401*0.925</f>
        <v>109243407.08863635</v>
      </c>
      <c r="P401" s="148">
        <f>'Safety Net and Levy Calculator'!M401*0.925</f>
        <v>111330860.28788361</v>
      </c>
      <c r="Q401" s="149">
        <f t="shared" si="130"/>
        <v>0</v>
      </c>
      <c r="R401" s="150">
        <f t="shared" si="131"/>
        <v>0</v>
      </c>
      <c r="S401" s="151">
        <f t="shared" si="132"/>
        <v>0</v>
      </c>
      <c r="T401" s="147">
        <f t="shared" si="145"/>
        <v>15117059.676710002</v>
      </c>
      <c r="U401" s="124">
        <f t="shared" si="133"/>
        <v>15411547.85223034</v>
      </c>
      <c r="V401" s="134">
        <f t="shared" si="134"/>
        <v>15706036.027750015</v>
      </c>
      <c r="W401" s="223">
        <v>2169809.67</v>
      </c>
      <c r="X401" s="153">
        <v>2169809.67</v>
      </c>
      <c r="Y401" s="154">
        <v>2169809.67</v>
      </c>
      <c r="Z401" s="103"/>
      <c r="AA401" s="49"/>
      <c r="AB401" s="104"/>
      <c r="AC401" s="103"/>
      <c r="AD401" s="49"/>
      <c r="AE401" s="104"/>
      <c r="AF401" s="147"/>
      <c r="AG401" s="124"/>
      <c r="AH401" s="134"/>
      <c r="AI401" s="147"/>
      <c r="AJ401" s="124"/>
      <c r="AK401" s="148"/>
      <c r="AL401" s="147"/>
      <c r="AM401" s="124"/>
      <c r="AN401" s="155"/>
      <c r="AO401" s="147"/>
      <c r="AP401" s="124"/>
      <c r="AQ401" s="125"/>
      <c r="AR401" s="147"/>
      <c r="AS401" s="124"/>
      <c r="AT401" s="134"/>
      <c r="AU401" s="147"/>
      <c r="AV401" s="124"/>
      <c r="AW401" s="134"/>
      <c r="AX401" s="147"/>
      <c r="AY401" s="124"/>
      <c r="AZ401" s="134"/>
      <c r="BA401" s="147"/>
      <c r="BB401" s="124"/>
      <c r="BC401" s="148"/>
      <c r="BD401" s="147"/>
      <c r="BE401" s="124"/>
      <c r="BF401" s="155"/>
      <c r="BG401" s="147"/>
      <c r="BH401" s="124"/>
      <c r="BI401" s="125"/>
      <c r="BJ401" s="147"/>
      <c r="BK401" s="124"/>
      <c r="BL401" s="134"/>
      <c r="BM401" s="147"/>
      <c r="BN401" s="124"/>
      <c r="BO401" s="155"/>
      <c r="BP401" s="147"/>
      <c r="BQ401" s="124"/>
      <c r="BR401" s="125"/>
      <c r="BS401" s="156">
        <f t="shared" si="135"/>
        <v>118043385.33801001</v>
      </c>
      <c r="BT401" s="157">
        <f t="shared" si="136"/>
        <v>124939691.29323032</v>
      </c>
      <c r="BU401" s="158">
        <f t="shared" si="137"/>
        <v>125634207.87875</v>
      </c>
      <c r="BV401" s="159">
        <f t="shared" si="138"/>
        <v>1.0189833408426385</v>
      </c>
      <c r="BW401" s="160">
        <f t="shared" si="139"/>
        <v>1.0579056212744185</v>
      </c>
      <c r="BX401" s="161">
        <f t="shared" si="140"/>
        <v>1.0438403331056567</v>
      </c>
      <c r="BY401" s="29">
        <f t="shared" si="119"/>
        <v>0</v>
      </c>
      <c r="BZ401" s="59">
        <f t="shared" si="120"/>
        <v>0</v>
      </c>
      <c r="CA401" s="60">
        <f t="shared" si="121"/>
        <v>0</v>
      </c>
      <c r="CB401" s="29">
        <f t="shared" si="141"/>
        <v>0</v>
      </c>
      <c r="CC401" s="59">
        <f t="shared" si="142"/>
        <v>0</v>
      </c>
      <c r="CD401" s="60">
        <f t="shared" si="143"/>
        <v>0</v>
      </c>
      <c r="CE401" s="29">
        <f t="shared" si="125"/>
        <v>0</v>
      </c>
      <c r="CF401" s="59">
        <f t="shared" si="126"/>
        <v>0</v>
      </c>
      <c r="CG401" s="60">
        <f t="shared" si="127"/>
        <v>0</v>
      </c>
      <c r="CJ401" s="121"/>
    </row>
    <row r="402" spans="1:88" x14ac:dyDescent="0.2">
      <c r="A402" s="39"/>
      <c r="B402" s="38"/>
      <c r="C402" s="93" t="s">
        <v>792</v>
      </c>
      <c r="D402" s="47"/>
      <c r="E402" s="9"/>
      <c r="F402" s="47"/>
      <c r="G402" s="47"/>
      <c r="H402" s="36"/>
      <c r="I402" s="98" t="s">
        <v>771</v>
      </c>
      <c r="J402" s="154"/>
      <c r="K402" s="123">
        <f t="shared" si="144"/>
        <v>170531761</v>
      </c>
      <c r="L402" s="124">
        <f t="shared" si="128"/>
        <v>173853808.29220778</v>
      </c>
      <c r="M402" s="125">
        <f t="shared" si="129"/>
        <v>177175856.32529801</v>
      </c>
      <c r="N402" s="147">
        <f>'Safety Net and Levy Calculator'!K402*0.925</f>
        <v>157741878.92500001</v>
      </c>
      <c r="O402" s="133">
        <f>'Safety Net and Levy Calculator'!L402*0.925</f>
        <v>160814772.6702922</v>
      </c>
      <c r="P402" s="148">
        <f>'Safety Net and Levy Calculator'!M402*0.925</f>
        <v>163887667.10090068</v>
      </c>
      <c r="Q402" s="149">
        <f t="shared" si="130"/>
        <v>0</v>
      </c>
      <c r="R402" s="150">
        <f t="shared" si="131"/>
        <v>0</v>
      </c>
      <c r="S402" s="151">
        <f t="shared" si="132"/>
        <v>0</v>
      </c>
      <c r="T402" s="147">
        <f t="shared" si="145"/>
        <v>61928211.42693799</v>
      </c>
      <c r="U402" s="124">
        <f t="shared" si="133"/>
        <v>63134605.156034186</v>
      </c>
      <c r="V402" s="134">
        <f t="shared" si="134"/>
        <v>64340998.885129005</v>
      </c>
      <c r="W402" s="223">
        <v>0</v>
      </c>
      <c r="X402" s="153">
        <v>0</v>
      </c>
      <c r="Y402" s="154">
        <v>0</v>
      </c>
      <c r="Z402" s="103"/>
      <c r="AA402" s="49"/>
      <c r="AB402" s="104"/>
      <c r="AC402" s="103"/>
      <c r="AD402" s="49"/>
      <c r="AE402" s="104"/>
      <c r="AF402" s="147"/>
      <c r="AG402" s="124"/>
      <c r="AH402" s="134"/>
      <c r="AI402" s="147"/>
      <c r="AJ402" s="124"/>
      <c r="AK402" s="148"/>
      <c r="AL402" s="147"/>
      <c r="AM402" s="124"/>
      <c r="AN402" s="155"/>
      <c r="AO402" s="147"/>
      <c r="AP402" s="124"/>
      <c r="AQ402" s="125"/>
      <c r="AR402" s="147"/>
      <c r="AS402" s="124"/>
      <c r="AT402" s="134"/>
      <c r="AU402" s="147"/>
      <c r="AV402" s="124"/>
      <c r="AW402" s="134"/>
      <c r="AX402" s="147"/>
      <c r="AY402" s="124"/>
      <c r="AZ402" s="134"/>
      <c r="BA402" s="147"/>
      <c r="BB402" s="124"/>
      <c r="BC402" s="148"/>
      <c r="BD402" s="147"/>
      <c r="BE402" s="124"/>
      <c r="BF402" s="155"/>
      <c r="BG402" s="147"/>
      <c r="BH402" s="124"/>
      <c r="BI402" s="125"/>
      <c r="BJ402" s="147"/>
      <c r="BK402" s="124"/>
      <c r="BL402" s="134"/>
      <c r="BM402" s="147"/>
      <c r="BN402" s="124"/>
      <c r="BO402" s="155"/>
      <c r="BP402" s="147"/>
      <c r="BQ402" s="124"/>
      <c r="BR402" s="125"/>
      <c r="BS402" s="156">
        <f t="shared" si="135"/>
        <v>172733652.43481553</v>
      </c>
      <c r="BT402" s="157">
        <f t="shared" si="136"/>
        <v>173949872.97848314</v>
      </c>
      <c r="BU402" s="158">
        <f t="shared" si="137"/>
        <v>189289180.62410858</v>
      </c>
      <c r="BV402" s="159">
        <f t="shared" si="138"/>
        <v>1.0129119140147478</v>
      </c>
      <c r="BW402" s="160">
        <f t="shared" si="139"/>
        <v>1.0005525601493521</v>
      </c>
      <c r="BX402" s="161">
        <f t="shared" si="140"/>
        <v>1.0683689332736752</v>
      </c>
      <c r="BY402" s="29">
        <f t="shared" si="119"/>
        <v>0</v>
      </c>
      <c r="BZ402" s="59">
        <f t="shared" si="120"/>
        <v>0</v>
      </c>
      <c r="CA402" s="60">
        <f t="shared" si="121"/>
        <v>0</v>
      </c>
      <c r="CB402" s="29">
        <f t="shared" si="141"/>
        <v>0</v>
      </c>
      <c r="CC402" s="59">
        <f t="shared" si="142"/>
        <v>0</v>
      </c>
      <c r="CD402" s="60">
        <f t="shared" si="143"/>
        <v>0</v>
      </c>
      <c r="CE402" s="29">
        <f t="shared" si="125"/>
        <v>0</v>
      </c>
      <c r="CF402" s="59">
        <f t="shared" si="126"/>
        <v>0</v>
      </c>
      <c r="CG402" s="60">
        <f t="shared" si="127"/>
        <v>0</v>
      </c>
      <c r="CJ402" s="121"/>
    </row>
    <row r="403" spans="1:88" x14ac:dyDescent="0.2">
      <c r="A403" s="39"/>
      <c r="B403" s="38"/>
      <c r="C403" s="93" t="s">
        <v>793</v>
      </c>
      <c r="D403" s="47"/>
      <c r="E403" s="9"/>
      <c r="F403" s="47"/>
      <c r="G403" s="47"/>
      <c r="H403" s="36"/>
      <c r="I403" s="98" t="s">
        <v>771</v>
      </c>
      <c r="J403" s="154"/>
      <c r="K403" s="123">
        <f t="shared" si="144"/>
        <v>107384120</v>
      </c>
      <c r="L403" s="124">
        <f t="shared" si="128"/>
        <v>109476018.44155845</v>
      </c>
      <c r="M403" s="125">
        <f t="shared" si="129"/>
        <v>108953150.18927701</v>
      </c>
      <c r="N403" s="147">
        <f>'Safety Net and Levy Calculator'!K403*0.925</f>
        <v>99330311</v>
      </c>
      <c r="O403" s="133">
        <f>'Safety Net and Levy Calculator'!L403*0.925</f>
        <v>101265317.05844156</v>
      </c>
      <c r="P403" s="148">
        <f>'Safety Net and Levy Calculator'!M403*0.925</f>
        <v>100781663.92508124</v>
      </c>
      <c r="Q403" s="149">
        <f t="shared" si="130"/>
        <v>7.9131892431769546E-2</v>
      </c>
      <c r="R403" s="150">
        <f t="shared" si="131"/>
        <v>7.9131892431769435E-2</v>
      </c>
      <c r="S403" s="151">
        <f t="shared" si="132"/>
        <v>0</v>
      </c>
      <c r="T403" s="147">
        <f t="shared" si="145"/>
        <v>-9227715.199258998</v>
      </c>
      <c r="U403" s="124">
        <f t="shared" si="133"/>
        <v>-9407475.8849588335</v>
      </c>
      <c r="V403" s="134">
        <f t="shared" si="134"/>
        <v>7387638.5553340018</v>
      </c>
      <c r="W403" s="223">
        <v>0</v>
      </c>
      <c r="X403" s="153">
        <v>0</v>
      </c>
      <c r="Y403" s="154">
        <v>0</v>
      </c>
      <c r="Z403" s="103"/>
      <c r="AA403" s="49"/>
      <c r="AB403" s="104"/>
      <c r="AC403" s="103"/>
      <c r="AD403" s="49"/>
      <c r="AE403" s="104"/>
      <c r="AF403" s="147"/>
      <c r="AG403" s="124"/>
      <c r="AH403" s="134"/>
      <c r="AI403" s="147"/>
      <c r="AJ403" s="124"/>
      <c r="AK403" s="148"/>
      <c r="AL403" s="147"/>
      <c r="AM403" s="124"/>
      <c r="AN403" s="155"/>
      <c r="AO403" s="147"/>
      <c r="AP403" s="124"/>
      <c r="AQ403" s="125"/>
      <c r="AR403" s="147"/>
      <c r="AS403" s="124"/>
      <c r="AT403" s="134"/>
      <c r="AU403" s="147"/>
      <c r="AV403" s="124"/>
      <c r="AW403" s="134"/>
      <c r="AX403" s="147"/>
      <c r="AY403" s="124"/>
      <c r="AZ403" s="134"/>
      <c r="BA403" s="147"/>
      <c r="BB403" s="124"/>
      <c r="BC403" s="148"/>
      <c r="BD403" s="147"/>
      <c r="BE403" s="124"/>
      <c r="BF403" s="155"/>
      <c r="BG403" s="147"/>
      <c r="BH403" s="124"/>
      <c r="BI403" s="125"/>
      <c r="BJ403" s="147"/>
      <c r="BK403" s="124"/>
      <c r="BL403" s="134"/>
      <c r="BM403" s="147"/>
      <c r="BN403" s="124"/>
      <c r="BO403" s="155"/>
      <c r="BP403" s="147"/>
      <c r="BQ403" s="124"/>
      <c r="BR403" s="125"/>
      <c r="BS403" s="156">
        <f t="shared" si="135"/>
        <v>111032941.67674102</v>
      </c>
      <c r="BT403" s="157">
        <f t="shared" si="136"/>
        <v>126737685.66504115</v>
      </c>
      <c r="BU403" s="158">
        <f t="shared" si="137"/>
        <v>113254472.85533401</v>
      </c>
      <c r="BV403" s="159">
        <f t="shared" si="138"/>
        <v>1.03397915517435</v>
      </c>
      <c r="BW403" s="160">
        <f t="shared" si="139"/>
        <v>1.1576753289826438</v>
      </c>
      <c r="BX403" s="161">
        <f t="shared" si="140"/>
        <v>1.0394786443401096</v>
      </c>
      <c r="BY403" s="29">
        <f t="shared" si="119"/>
        <v>0</v>
      </c>
      <c r="BZ403" s="59">
        <f t="shared" si="120"/>
        <v>0</v>
      </c>
      <c r="CA403" s="60">
        <f t="shared" si="121"/>
        <v>0</v>
      </c>
      <c r="CB403" s="29">
        <f t="shared" si="141"/>
        <v>0</v>
      </c>
      <c r="CC403" s="59">
        <f t="shared" si="142"/>
        <v>0</v>
      </c>
      <c r="CD403" s="60">
        <f t="shared" si="143"/>
        <v>0</v>
      </c>
      <c r="CE403" s="29">
        <f t="shared" si="125"/>
        <v>288738</v>
      </c>
      <c r="CF403" s="59">
        <f t="shared" si="126"/>
        <v>1365948</v>
      </c>
      <c r="CG403" s="60">
        <f t="shared" si="127"/>
        <v>0</v>
      </c>
      <c r="CJ403" s="121"/>
    </row>
    <row r="404" spans="1:88" x14ac:dyDescent="0.2">
      <c r="A404" s="39"/>
      <c r="B404" s="38"/>
      <c r="C404" s="93" t="s">
        <v>794</v>
      </c>
      <c r="D404" s="47"/>
      <c r="E404" s="9"/>
      <c r="F404" s="47"/>
      <c r="G404" s="47"/>
      <c r="H404" s="36"/>
      <c r="I404" s="98" t="s">
        <v>771</v>
      </c>
      <c r="J404" s="154"/>
      <c r="K404" s="123">
        <f t="shared" si="144"/>
        <v>64145107</v>
      </c>
      <c r="L404" s="124">
        <f t="shared" si="128"/>
        <v>65394687.006493509</v>
      </c>
      <c r="M404" s="125">
        <f t="shared" si="129"/>
        <v>66644267.074253</v>
      </c>
      <c r="N404" s="147">
        <f>'Safety Net and Levy Calculator'!K404*0.925</f>
        <v>59334223.975000001</v>
      </c>
      <c r="O404" s="133">
        <f>'Safety Net and Levy Calculator'!L404*0.925</f>
        <v>60490085.481006496</v>
      </c>
      <c r="P404" s="148">
        <f>'Safety Net and Levy Calculator'!M404*0.925</f>
        <v>61645947.043684028</v>
      </c>
      <c r="Q404" s="149">
        <f t="shared" si="130"/>
        <v>1.382418933405849E-3</v>
      </c>
      <c r="R404" s="150">
        <f t="shared" si="131"/>
        <v>1.382418933405849E-3</v>
      </c>
      <c r="S404" s="151">
        <f t="shared" si="132"/>
        <v>1.3824189321179903E-3</v>
      </c>
      <c r="T404" s="147">
        <f t="shared" si="145"/>
        <v>-88798.166668996215</v>
      </c>
      <c r="U404" s="124">
        <f t="shared" si="133"/>
        <v>-90528.001084625721</v>
      </c>
      <c r="V404" s="134">
        <f t="shared" si="134"/>
        <v>-92257.83549900353</v>
      </c>
      <c r="W404" s="223">
        <v>1712140.82</v>
      </c>
      <c r="X404" s="153">
        <v>1712140.82</v>
      </c>
      <c r="Y404" s="154">
        <v>1712140.82</v>
      </c>
      <c r="Z404" s="103"/>
      <c r="AA404" s="49"/>
      <c r="AB404" s="104"/>
      <c r="AC404" s="103"/>
      <c r="AD404" s="49"/>
      <c r="AE404" s="104"/>
      <c r="AF404" s="147"/>
      <c r="AG404" s="124"/>
      <c r="AH404" s="134"/>
      <c r="AI404" s="147"/>
      <c r="AJ404" s="124"/>
      <c r="AK404" s="148"/>
      <c r="AL404" s="147"/>
      <c r="AM404" s="124"/>
      <c r="AN404" s="155"/>
      <c r="AO404" s="147"/>
      <c r="AP404" s="124"/>
      <c r="AQ404" s="125"/>
      <c r="AR404" s="147"/>
      <c r="AS404" s="124"/>
      <c r="AT404" s="134"/>
      <c r="AU404" s="147"/>
      <c r="AV404" s="124"/>
      <c r="AW404" s="134"/>
      <c r="AX404" s="147"/>
      <c r="AY404" s="124"/>
      <c r="AZ404" s="134"/>
      <c r="BA404" s="147"/>
      <c r="BB404" s="124"/>
      <c r="BC404" s="148"/>
      <c r="BD404" s="147"/>
      <c r="BE404" s="124"/>
      <c r="BF404" s="155"/>
      <c r="BG404" s="147"/>
      <c r="BH404" s="124"/>
      <c r="BI404" s="125"/>
      <c r="BJ404" s="147"/>
      <c r="BK404" s="124"/>
      <c r="BL404" s="134"/>
      <c r="BM404" s="147"/>
      <c r="BN404" s="124"/>
      <c r="BO404" s="155"/>
      <c r="BP404" s="147"/>
      <c r="BQ404" s="124"/>
      <c r="BR404" s="125"/>
      <c r="BS404" s="156">
        <f t="shared" si="135"/>
        <v>64666600.352330998</v>
      </c>
      <c r="BT404" s="157">
        <f t="shared" si="136"/>
        <v>60521954.889915369</v>
      </c>
      <c r="BU404" s="158">
        <f t="shared" si="137"/>
        <v>67904811.830501005</v>
      </c>
      <c r="BV404" s="159">
        <f t="shared" si="138"/>
        <v>1.0081299007316489</v>
      </c>
      <c r="BW404" s="160">
        <f t="shared" si="139"/>
        <v>0.92548733942110173</v>
      </c>
      <c r="BX404" s="161">
        <f t="shared" si="140"/>
        <v>1.0189145265089876</v>
      </c>
      <c r="BY404" s="29">
        <f t="shared" si="119"/>
        <v>0</v>
      </c>
      <c r="BZ404" s="59">
        <f t="shared" si="120"/>
        <v>0</v>
      </c>
      <c r="CA404" s="60">
        <f t="shared" si="121"/>
        <v>0</v>
      </c>
      <c r="CB404" s="29">
        <f t="shared" si="141"/>
        <v>0</v>
      </c>
      <c r="CC404" s="59">
        <f t="shared" si="142"/>
        <v>0</v>
      </c>
      <c r="CD404" s="60">
        <f t="shared" si="143"/>
        <v>0</v>
      </c>
      <c r="CE404" s="29">
        <f t="shared" si="125"/>
        <v>721</v>
      </c>
      <c r="CF404" s="59">
        <f t="shared" si="126"/>
        <v>0</v>
      </c>
      <c r="CG404" s="60">
        <f t="shared" si="127"/>
        <v>1743</v>
      </c>
      <c r="CJ404" s="121"/>
    </row>
    <row r="405" spans="1:88" x14ac:dyDescent="0.2">
      <c r="A405" s="39"/>
      <c r="B405" s="38"/>
      <c r="C405" s="93" t="s">
        <v>795</v>
      </c>
      <c r="D405" s="47"/>
      <c r="E405" s="9"/>
      <c r="F405" s="47"/>
      <c r="G405" s="47"/>
      <c r="H405" s="36"/>
      <c r="I405" s="98" t="s">
        <v>771</v>
      </c>
      <c r="J405" s="154"/>
      <c r="K405" s="123">
        <f t="shared" si="144"/>
        <v>0</v>
      </c>
      <c r="L405" s="124">
        <f t="shared" si="128"/>
        <v>91673405.116883114</v>
      </c>
      <c r="M405" s="125">
        <f t="shared" si="129"/>
        <v>93425125.212778986</v>
      </c>
      <c r="N405" s="147">
        <f>'Safety Net and Levy Calculator'!K405*0.925</f>
        <v>0</v>
      </c>
      <c r="O405" s="133">
        <f>'Safety Net and Levy Calculator'!L405*0.925</f>
        <v>84797899.73311688</v>
      </c>
      <c r="P405" s="148">
        <f>'Safety Net and Levy Calculator'!M405*0.925</f>
        <v>86418240.821820572</v>
      </c>
      <c r="Q405" s="149" t="str">
        <f t="shared" si="130"/>
        <v/>
      </c>
      <c r="R405" s="150">
        <f t="shared" si="131"/>
        <v>0</v>
      </c>
      <c r="S405" s="151">
        <f t="shared" si="132"/>
        <v>0</v>
      </c>
      <c r="T405" s="147">
        <f t="shared" si="145"/>
        <v>0</v>
      </c>
      <c r="U405" s="124">
        <f t="shared" si="133"/>
        <v>14123027.427211054</v>
      </c>
      <c r="V405" s="134">
        <f t="shared" si="134"/>
        <v>14392894.193337001</v>
      </c>
      <c r="W405" s="223">
        <v>0</v>
      </c>
      <c r="X405" s="153">
        <v>0</v>
      </c>
      <c r="Y405" s="154">
        <v>0</v>
      </c>
      <c r="Z405" s="103"/>
      <c r="AA405" s="49"/>
      <c r="AB405" s="104"/>
      <c r="AC405" s="103"/>
      <c r="AD405" s="49"/>
      <c r="AE405" s="104"/>
      <c r="AF405" s="147"/>
      <c r="AG405" s="124"/>
      <c r="AH405" s="134"/>
      <c r="AI405" s="147"/>
      <c r="AJ405" s="124"/>
      <c r="AK405" s="148"/>
      <c r="AL405" s="147"/>
      <c r="AM405" s="124"/>
      <c r="AN405" s="155"/>
      <c r="AO405" s="147"/>
      <c r="AP405" s="124"/>
      <c r="AQ405" s="125"/>
      <c r="AR405" s="147"/>
      <c r="AS405" s="124"/>
      <c r="AT405" s="134"/>
      <c r="AU405" s="147"/>
      <c r="AV405" s="124"/>
      <c r="AW405" s="134"/>
      <c r="AX405" s="147"/>
      <c r="AY405" s="124"/>
      <c r="AZ405" s="134"/>
      <c r="BA405" s="147"/>
      <c r="BB405" s="124"/>
      <c r="BC405" s="148"/>
      <c r="BD405" s="147"/>
      <c r="BE405" s="124"/>
      <c r="BF405" s="155"/>
      <c r="BG405" s="147"/>
      <c r="BH405" s="124"/>
      <c r="BI405" s="125"/>
      <c r="BJ405" s="147"/>
      <c r="BK405" s="124"/>
      <c r="BL405" s="134"/>
      <c r="BM405" s="147"/>
      <c r="BN405" s="124"/>
      <c r="BO405" s="155"/>
      <c r="BP405" s="147"/>
      <c r="BQ405" s="124"/>
      <c r="BR405" s="125"/>
      <c r="BS405" s="156">
        <f t="shared" si="135"/>
        <v>0</v>
      </c>
      <c r="BT405" s="157">
        <f t="shared" si="136"/>
        <v>95854556.227211058</v>
      </c>
      <c r="BU405" s="158">
        <f t="shared" si="137"/>
        <v>99125546.99333699</v>
      </c>
      <c r="BV405" s="159">
        <f t="shared" si="138"/>
        <v>0</v>
      </c>
      <c r="BW405" s="160">
        <f t="shared" si="139"/>
        <v>1.0456092048178749</v>
      </c>
      <c r="BX405" s="161">
        <f t="shared" si="140"/>
        <v>1.0610159394228811</v>
      </c>
      <c r="BY405" s="29">
        <f t="shared" si="119"/>
        <v>0</v>
      </c>
      <c r="BZ405" s="59">
        <f t="shared" si="120"/>
        <v>0</v>
      </c>
      <c r="CA405" s="60">
        <f t="shared" si="121"/>
        <v>0</v>
      </c>
      <c r="CB405" s="29">
        <f t="shared" si="141"/>
        <v>0</v>
      </c>
      <c r="CC405" s="59">
        <f t="shared" si="142"/>
        <v>0</v>
      </c>
      <c r="CD405" s="60">
        <f t="shared" si="143"/>
        <v>0</v>
      </c>
      <c r="CE405" s="29">
        <f t="shared" si="125"/>
        <v>0</v>
      </c>
      <c r="CF405" s="59">
        <f t="shared" si="126"/>
        <v>0</v>
      </c>
      <c r="CG405" s="60">
        <f t="shared" si="127"/>
        <v>0</v>
      </c>
      <c r="CJ405" s="121"/>
    </row>
    <row r="406" spans="1:88" x14ac:dyDescent="0.2">
      <c r="A406" s="39"/>
      <c r="B406" s="38"/>
      <c r="C406" s="93" t="s">
        <v>796</v>
      </c>
      <c r="D406" s="47"/>
      <c r="E406" s="9"/>
      <c r="F406" s="47"/>
      <c r="G406" s="47"/>
      <c r="H406" s="36"/>
      <c r="I406" s="98" t="s">
        <v>771</v>
      </c>
      <c r="J406" s="154"/>
      <c r="K406" s="123">
        <f t="shared" si="144"/>
        <v>0</v>
      </c>
      <c r="L406" s="124">
        <f t="shared" si="128"/>
        <v>116815868.35064934</v>
      </c>
      <c r="M406" s="125">
        <f t="shared" si="129"/>
        <v>119048017.991273</v>
      </c>
      <c r="N406" s="147">
        <f>'Safety Net and Levy Calculator'!K406*0.925</f>
        <v>0</v>
      </c>
      <c r="O406" s="133">
        <f>'Safety Net and Levy Calculator'!L406*0.925</f>
        <v>108054678.22435065</v>
      </c>
      <c r="P406" s="148">
        <f>'Safety Net and Levy Calculator'!M406*0.925</f>
        <v>110119416.64192753</v>
      </c>
      <c r="Q406" s="149" t="str">
        <f t="shared" si="130"/>
        <v/>
      </c>
      <c r="R406" s="150">
        <f t="shared" si="131"/>
        <v>4.2129362953305383E-2</v>
      </c>
      <c r="S406" s="151">
        <f t="shared" si="132"/>
        <v>4.2129363193987523E-2</v>
      </c>
      <c r="T406" s="147">
        <f t="shared" si="145"/>
        <v>0</v>
      </c>
      <c r="U406" s="124">
        <f t="shared" si="133"/>
        <v>-5137831.6926214918</v>
      </c>
      <c r="V406" s="134">
        <f t="shared" si="134"/>
        <v>-5236006.820505999</v>
      </c>
      <c r="W406" s="223">
        <v>0</v>
      </c>
      <c r="X406" s="153">
        <v>2267185.1999999997</v>
      </c>
      <c r="Y406" s="154">
        <v>2267185.1999999997</v>
      </c>
      <c r="Z406" s="103"/>
      <c r="AA406" s="49"/>
      <c r="AB406" s="104"/>
      <c r="AC406" s="103"/>
      <c r="AD406" s="49"/>
      <c r="AE406" s="104"/>
      <c r="AF406" s="147"/>
      <c r="AG406" s="124"/>
      <c r="AH406" s="134"/>
      <c r="AI406" s="147"/>
      <c r="AJ406" s="124"/>
      <c r="AK406" s="148"/>
      <c r="AL406" s="147"/>
      <c r="AM406" s="124"/>
      <c r="AN406" s="155"/>
      <c r="AO406" s="147"/>
      <c r="AP406" s="124"/>
      <c r="AQ406" s="125"/>
      <c r="AR406" s="147"/>
      <c r="AS406" s="124"/>
      <c r="AT406" s="134"/>
      <c r="AU406" s="147"/>
      <c r="AV406" s="124"/>
      <c r="AW406" s="134"/>
      <c r="AX406" s="147"/>
      <c r="AY406" s="124"/>
      <c r="AZ406" s="134"/>
      <c r="BA406" s="147"/>
      <c r="BB406" s="124"/>
      <c r="BC406" s="148"/>
      <c r="BD406" s="147"/>
      <c r="BE406" s="124"/>
      <c r="BF406" s="155"/>
      <c r="BG406" s="147"/>
      <c r="BH406" s="124"/>
      <c r="BI406" s="125"/>
      <c r="BJ406" s="147"/>
      <c r="BK406" s="124"/>
      <c r="BL406" s="134"/>
      <c r="BM406" s="147"/>
      <c r="BN406" s="124"/>
      <c r="BO406" s="155"/>
      <c r="BP406" s="147"/>
      <c r="BQ406" s="124"/>
      <c r="BR406" s="125"/>
      <c r="BS406" s="156">
        <f t="shared" si="135"/>
        <v>0</v>
      </c>
      <c r="BT406" s="157">
        <f t="shared" si="136"/>
        <v>116158818.73737851</v>
      </c>
      <c r="BU406" s="158">
        <f t="shared" si="137"/>
        <v>116882914.92949399</v>
      </c>
      <c r="BV406" s="159">
        <f t="shared" si="138"/>
        <v>0</v>
      </c>
      <c r="BW406" s="160">
        <f t="shared" si="139"/>
        <v>0.9943753393905479</v>
      </c>
      <c r="BX406" s="161">
        <f t="shared" si="140"/>
        <v>0.98181319522734323</v>
      </c>
      <c r="BY406" s="29">
        <f t="shared" si="119"/>
        <v>0</v>
      </c>
      <c r="BZ406" s="59">
        <f t="shared" si="120"/>
        <v>0</v>
      </c>
      <c r="CA406" s="60">
        <f t="shared" si="121"/>
        <v>0</v>
      </c>
      <c r="CB406" s="29">
        <f t="shared" si="141"/>
        <v>0</v>
      </c>
      <c r="CC406" s="59">
        <f t="shared" si="142"/>
        <v>0</v>
      </c>
      <c r="CD406" s="60">
        <f t="shared" si="143"/>
        <v>0</v>
      </c>
      <c r="CE406" s="29">
        <f t="shared" si="125"/>
        <v>0</v>
      </c>
      <c r="CF406" s="59">
        <f t="shared" si="126"/>
        <v>0</v>
      </c>
      <c r="CG406" s="60">
        <f t="shared" si="127"/>
        <v>0</v>
      </c>
      <c r="CJ406" s="121"/>
    </row>
    <row r="407" spans="1:88" x14ac:dyDescent="0.2">
      <c r="A407" s="39"/>
      <c r="B407" s="38"/>
      <c r="C407" s="93" t="s">
        <v>797</v>
      </c>
      <c r="D407" s="47"/>
      <c r="E407" s="9"/>
      <c r="F407" s="47"/>
      <c r="G407" s="47"/>
      <c r="H407" s="36"/>
      <c r="I407" s="98" t="s">
        <v>771</v>
      </c>
      <c r="J407" s="154"/>
      <c r="K407" s="123">
        <f t="shared" si="144"/>
        <v>103015977</v>
      </c>
      <c r="L407" s="124">
        <f t="shared" si="128"/>
        <v>116593228.07792208</v>
      </c>
      <c r="M407" s="125">
        <f t="shared" si="129"/>
        <v>121564580.840681</v>
      </c>
      <c r="N407" s="147">
        <f>'Safety Net and Levy Calculator'!K407*0.925</f>
        <v>95289778.725000009</v>
      </c>
      <c r="O407" s="133">
        <f>'Safety Net and Levy Calculator'!L407*0.925</f>
        <v>107848735.97207792</v>
      </c>
      <c r="P407" s="148">
        <f>'Safety Net and Levy Calculator'!M407*0.925</f>
        <v>112447237.27762993</v>
      </c>
      <c r="Q407" s="149">
        <f t="shared" si="130"/>
        <v>0</v>
      </c>
      <c r="R407" s="150">
        <f t="shared" si="131"/>
        <v>0</v>
      </c>
      <c r="S407" s="151">
        <f t="shared" si="132"/>
        <v>0</v>
      </c>
      <c r="T407" s="147">
        <f t="shared" si="145"/>
        <v>66299729.101009995</v>
      </c>
      <c r="U407" s="124">
        <f t="shared" si="133"/>
        <v>36941695.085689887</v>
      </c>
      <c r="V407" s="134">
        <f t="shared" si="134"/>
        <v>34184581.260242999</v>
      </c>
      <c r="W407" s="223">
        <v>173627.30000000002</v>
      </c>
      <c r="X407" s="153">
        <v>868136.50000000012</v>
      </c>
      <c r="Y407" s="154">
        <v>868136.50000000012</v>
      </c>
      <c r="Z407" s="103"/>
      <c r="AA407" s="49"/>
      <c r="AB407" s="104"/>
      <c r="AC407" s="103"/>
      <c r="AD407" s="49"/>
      <c r="AE407" s="104"/>
      <c r="AF407" s="147"/>
      <c r="AG407" s="124"/>
      <c r="AH407" s="134"/>
      <c r="AI407" s="147"/>
      <c r="AJ407" s="124"/>
      <c r="AK407" s="148"/>
      <c r="AL407" s="147"/>
      <c r="AM407" s="124"/>
      <c r="AN407" s="155"/>
      <c r="AO407" s="147"/>
      <c r="AP407" s="124"/>
      <c r="AQ407" s="125"/>
      <c r="AR407" s="147"/>
      <c r="AS407" s="124"/>
      <c r="AT407" s="134"/>
      <c r="AU407" s="147"/>
      <c r="AV407" s="124"/>
      <c r="AW407" s="134"/>
      <c r="AX407" s="147"/>
      <c r="AY407" s="124"/>
      <c r="AZ407" s="134"/>
      <c r="BA407" s="147"/>
      <c r="BB407" s="124"/>
      <c r="BC407" s="148"/>
      <c r="BD407" s="147"/>
      <c r="BE407" s="124"/>
      <c r="BF407" s="155"/>
      <c r="BG407" s="147"/>
      <c r="BH407" s="124"/>
      <c r="BI407" s="125"/>
      <c r="BJ407" s="147"/>
      <c r="BK407" s="124"/>
      <c r="BL407" s="134"/>
      <c r="BM407" s="147"/>
      <c r="BN407" s="124"/>
      <c r="BO407" s="155"/>
      <c r="BP407" s="147"/>
      <c r="BQ407" s="124"/>
      <c r="BR407" s="125"/>
      <c r="BS407" s="156">
        <f t="shared" si="135"/>
        <v>103946227.02401</v>
      </c>
      <c r="BT407" s="157">
        <f t="shared" si="136"/>
        <v>118081320.13568988</v>
      </c>
      <c r="BU407" s="158">
        <f t="shared" si="137"/>
        <v>121468132.760243</v>
      </c>
      <c r="BV407" s="159">
        <f t="shared" si="138"/>
        <v>1.009030152905408</v>
      </c>
      <c r="BW407" s="160">
        <f t="shared" si="139"/>
        <v>1.0127631088211511</v>
      </c>
      <c r="BX407" s="161">
        <f t="shared" si="140"/>
        <v>0.99920661034841718</v>
      </c>
      <c r="BY407" s="29">
        <f t="shared" si="119"/>
        <v>0</v>
      </c>
      <c r="BZ407" s="59">
        <f t="shared" si="120"/>
        <v>0</v>
      </c>
      <c r="CA407" s="60">
        <f t="shared" si="121"/>
        <v>0</v>
      </c>
      <c r="CB407" s="29">
        <f t="shared" si="141"/>
        <v>0</v>
      </c>
      <c r="CC407" s="59">
        <f t="shared" si="142"/>
        <v>0</v>
      </c>
      <c r="CD407" s="60">
        <f t="shared" si="143"/>
        <v>0</v>
      </c>
      <c r="CE407" s="29">
        <f t="shared" si="125"/>
        <v>0</v>
      </c>
      <c r="CF407" s="59">
        <f t="shared" si="126"/>
        <v>0</v>
      </c>
      <c r="CG407" s="60">
        <f t="shared" si="127"/>
        <v>0</v>
      </c>
      <c r="CJ407" s="121"/>
    </row>
    <row r="408" spans="1:88" x14ac:dyDescent="0.2">
      <c r="A408" s="39"/>
      <c r="B408" s="38"/>
      <c r="C408" s="93" t="s">
        <v>798</v>
      </c>
      <c r="D408" s="47"/>
      <c r="E408" s="9"/>
      <c r="F408" s="47"/>
      <c r="G408" s="47"/>
      <c r="H408" s="36"/>
      <c r="I408" s="98" t="s">
        <v>771</v>
      </c>
      <c r="J408" s="154"/>
      <c r="K408" s="123">
        <f t="shared" si="144"/>
        <v>0</v>
      </c>
      <c r="L408" s="124">
        <f t="shared" si="128"/>
        <v>69396395.77922076</v>
      </c>
      <c r="M408" s="125">
        <f t="shared" si="129"/>
        <v>70722441.147945002</v>
      </c>
      <c r="N408" s="147">
        <f>'Safety Net and Levy Calculator'!K408*0.925</f>
        <v>0</v>
      </c>
      <c r="O408" s="133">
        <f>'Safety Net and Levy Calculator'!L408*0.925</f>
        <v>64191666.095779203</v>
      </c>
      <c r="P408" s="148">
        <f>'Safety Net and Levy Calculator'!M408*0.925</f>
        <v>65418258.061849132</v>
      </c>
      <c r="Q408" s="149" t="str">
        <f t="shared" si="130"/>
        <v/>
      </c>
      <c r="R408" s="150">
        <f t="shared" si="131"/>
        <v>0</v>
      </c>
      <c r="S408" s="151">
        <f t="shared" si="132"/>
        <v>0</v>
      </c>
      <c r="T408" s="147">
        <f t="shared" si="145"/>
        <v>0</v>
      </c>
      <c r="U408" s="124">
        <f>SUMIF($G$6:$G$392, $C408, U$6:U$392)</f>
        <v>2982265.4403870478</v>
      </c>
      <c r="V408" s="134">
        <f>SUMIF($H$6:$H$392, $C408, V$6:V$392)</f>
        <v>3039251.4042169973</v>
      </c>
      <c r="W408" s="223">
        <v>0</v>
      </c>
      <c r="X408" s="153">
        <v>0</v>
      </c>
      <c r="Y408" s="154">
        <v>0</v>
      </c>
      <c r="Z408" s="103"/>
      <c r="AA408" s="49"/>
      <c r="AB408" s="104"/>
      <c r="AC408" s="103"/>
      <c r="AD408" s="49"/>
      <c r="AE408" s="104"/>
      <c r="AF408" s="147"/>
      <c r="AG408" s="124"/>
      <c r="AH408" s="134"/>
      <c r="AI408" s="147"/>
      <c r="AJ408" s="124"/>
      <c r="AK408" s="148"/>
      <c r="AL408" s="147"/>
      <c r="AM408" s="124"/>
      <c r="AN408" s="155"/>
      <c r="AO408" s="147"/>
      <c r="AP408" s="124"/>
      <c r="AQ408" s="125"/>
      <c r="AR408" s="147"/>
      <c r="AS408" s="124"/>
      <c r="AT408" s="134"/>
      <c r="AU408" s="147"/>
      <c r="AV408" s="124"/>
      <c r="AW408" s="134"/>
      <c r="AX408" s="147"/>
      <c r="AY408" s="124"/>
      <c r="AZ408" s="134"/>
      <c r="BA408" s="147"/>
      <c r="BB408" s="124"/>
      <c r="BC408" s="148"/>
      <c r="BD408" s="147"/>
      <c r="BE408" s="124"/>
      <c r="BF408" s="155"/>
      <c r="BG408" s="147"/>
      <c r="BH408" s="124"/>
      <c r="BI408" s="125"/>
      <c r="BJ408" s="147"/>
      <c r="BK408" s="124"/>
      <c r="BL408" s="134"/>
      <c r="BM408" s="147"/>
      <c r="BN408" s="124"/>
      <c r="BO408" s="155"/>
      <c r="BP408" s="147"/>
      <c r="BQ408" s="124"/>
      <c r="BR408" s="125"/>
      <c r="BS408" s="156">
        <f t="shared" si="135"/>
        <v>0</v>
      </c>
      <c r="BT408" s="157">
        <f t="shared" si="136"/>
        <v>70514066.940387055</v>
      </c>
      <c r="BU408" s="158">
        <f t="shared" si="137"/>
        <v>75426941.254216999</v>
      </c>
      <c r="BV408" s="159">
        <f t="shared" si="138"/>
        <v>0</v>
      </c>
      <c r="BW408" s="160">
        <f t="shared" si="139"/>
        <v>1.0161056082036606</v>
      </c>
      <c r="BX408" s="161">
        <f t="shared" si="140"/>
        <v>1.0665206125511222</v>
      </c>
      <c r="BY408" s="29">
        <f t="shared" si="119"/>
        <v>0</v>
      </c>
      <c r="BZ408" s="59">
        <f t="shared" si="120"/>
        <v>0</v>
      </c>
      <c r="CA408" s="60">
        <f t="shared" si="121"/>
        <v>0</v>
      </c>
      <c r="CB408" s="29">
        <f t="shared" si="141"/>
        <v>0</v>
      </c>
      <c r="CC408" s="59">
        <f t="shared" si="142"/>
        <v>0</v>
      </c>
      <c r="CD408" s="60">
        <f t="shared" si="143"/>
        <v>0</v>
      </c>
      <c r="CE408" s="29">
        <f t="shared" si="125"/>
        <v>0</v>
      </c>
      <c r="CF408" s="59">
        <f t="shared" si="126"/>
        <v>0</v>
      </c>
      <c r="CG408" s="60">
        <f t="shared" si="127"/>
        <v>0</v>
      </c>
      <c r="CJ408" s="121"/>
    </row>
    <row r="409" spans="1:88" x14ac:dyDescent="0.2">
      <c r="A409" s="39"/>
      <c r="B409" s="38"/>
      <c r="C409" s="93" t="s">
        <v>799</v>
      </c>
      <c r="D409" s="47"/>
      <c r="E409" s="9"/>
      <c r="F409" s="47"/>
      <c r="G409" s="47"/>
      <c r="H409" s="36"/>
      <c r="I409" s="98" t="s">
        <v>771</v>
      </c>
      <c r="J409" s="154"/>
      <c r="K409" s="123">
        <f t="shared" si="144"/>
        <v>0</v>
      </c>
      <c r="L409" s="124">
        <f t="shared" si="128"/>
        <v>101220959.46103895</v>
      </c>
      <c r="M409" s="125">
        <f t="shared" si="129"/>
        <v>103155117.46585</v>
      </c>
      <c r="N409" s="147">
        <f>'Safety Net and Levy Calculator'!K409*0.925</f>
        <v>0</v>
      </c>
      <c r="O409" s="133">
        <f>'Safety Net and Levy Calculator'!L409*0.925</f>
        <v>93629387.501461029</v>
      </c>
      <c r="P409" s="148">
        <f>'Safety Net and Levy Calculator'!M409*0.925</f>
        <v>95418483.655911252</v>
      </c>
      <c r="Q409" s="149" t="str">
        <f t="shared" si="130"/>
        <v/>
      </c>
      <c r="R409" s="150">
        <f t="shared" si="131"/>
        <v>0</v>
      </c>
      <c r="S409" s="151">
        <f t="shared" si="132"/>
        <v>0</v>
      </c>
      <c r="T409" s="147">
        <f t="shared" si="145"/>
        <v>0</v>
      </c>
      <c r="U409" s="124">
        <f t="shared" si="133"/>
        <v>1940200.0451072417</v>
      </c>
      <c r="V409" s="134">
        <f t="shared" si="134"/>
        <v>1977273.9313189983</v>
      </c>
      <c r="W409" s="223">
        <v>0</v>
      </c>
      <c r="X409" s="153">
        <v>2023790.65</v>
      </c>
      <c r="Y409" s="154">
        <v>2023790.65</v>
      </c>
      <c r="Z409" s="103"/>
      <c r="AA409" s="49"/>
      <c r="AB409" s="104"/>
      <c r="AC409" s="103"/>
      <c r="AD409" s="49"/>
      <c r="AE409" s="104"/>
      <c r="AF409" s="147"/>
      <c r="AG409" s="124"/>
      <c r="AH409" s="134"/>
      <c r="AI409" s="147"/>
      <c r="AJ409" s="124"/>
      <c r="AK409" s="148"/>
      <c r="AL409" s="147"/>
      <c r="AM409" s="124"/>
      <c r="AN409" s="155"/>
      <c r="AO409" s="147"/>
      <c r="AP409" s="124"/>
      <c r="AQ409" s="125"/>
      <c r="AR409" s="147"/>
      <c r="AS409" s="124"/>
      <c r="AT409" s="134"/>
      <c r="AU409" s="147"/>
      <c r="AV409" s="124"/>
      <c r="AW409" s="134"/>
      <c r="AX409" s="147"/>
      <c r="AY409" s="124"/>
      <c r="AZ409" s="134"/>
      <c r="BA409" s="147"/>
      <c r="BB409" s="124"/>
      <c r="BC409" s="148"/>
      <c r="BD409" s="147"/>
      <c r="BE409" s="124"/>
      <c r="BF409" s="155"/>
      <c r="BG409" s="147"/>
      <c r="BH409" s="124"/>
      <c r="BI409" s="125"/>
      <c r="BJ409" s="147"/>
      <c r="BK409" s="124"/>
      <c r="BL409" s="134"/>
      <c r="BM409" s="147"/>
      <c r="BN409" s="124"/>
      <c r="BO409" s="155"/>
      <c r="BP409" s="147"/>
      <c r="BQ409" s="124"/>
      <c r="BR409" s="125"/>
      <c r="BS409" s="156">
        <f t="shared" si="135"/>
        <v>0</v>
      </c>
      <c r="BT409" s="157">
        <f t="shared" si="136"/>
        <v>100014358.36510725</v>
      </c>
      <c r="BU409" s="158">
        <f t="shared" si="137"/>
        <v>108330758.136319</v>
      </c>
      <c r="BV409" s="159">
        <f t="shared" si="138"/>
        <v>0</v>
      </c>
      <c r="BW409" s="160">
        <f t="shared" si="139"/>
        <v>0.98807953310898888</v>
      </c>
      <c r="BX409" s="161">
        <f t="shared" si="140"/>
        <v>1.0501733777016193</v>
      </c>
      <c r="BY409" s="29">
        <f t="shared" si="119"/>
        <v>0</v>
      </c>
      <c r="BZ409" s="59">
        <f t="shared" si="120"/>
        <v>0</v>
      </c>
      <c r="CA409" s="60">
        <f t="shared" si="121"/>
        <v>0</v>
      </c>
      <c r="CB409" s="29">
        <f t="shared" si="141"/>
        <v>0</v>
      </c>
      <c r="CC409" s="59">
        <f t="shared" si="142"/>
        <v>0</v>
      </c>
      <c r="CD409" s="60">
        <f t="shared" si="143"/>
        <v>0</v>
      </c>
      <c r="CE409" s="29">
        <f t="shared" si="125"/>
        <v>0</v>
      </c>
      <c r="CF409" s="59">
        <f t="shared" si="126"/>
        <v>0</v>
      </c>
      <c r="CG409" s="60">
        <f t="shared" si="127"/>
        <v>0</v>
      </c>
      <c r="CJ409" s="121"/>
    </row>
    <row r="410" spans="1:88" x14ac:dyDescent="0.2">
      <c r="A410" s="39"/>
      <c r="B410" s="38"/>
      <c r="C410" s="93" t="s">
        <v>800</v>
      </c>
      <c r="D410" s="47"/>
      <c r="E410" s="9"/>
      <c r="F410" s="47"/>
      <c r="G410" s="47"/>
      <c r="H410" s="36"/>
      <c r="I410" s="98" t="s">
        <v>771</v>
      </c>
      <c r="J410" s="154"/>
      <c r="K410" s="123">
        <f t="shared" si="144"/>
        <v>137933773</v>
      </c>
      <c r="L410" s="124">
        <f t="shared" si="128"/>
        <v>154689908.1168831</v>
      </c>
      <c r="M410" s="125">
        <f t="shared" si="129"/>
        <v>163079306.95756</v>
      </c>
      <c r="N410" s="147">
        <f>'Safety Net and Levy Calculator'!K410*0.925</f>
        <v>127588740.02500001</v>
      </c>
      <c r="O410" s="133">
        <f>'Safety Net and Levy Calculator'!L410*0.925</f>
        <v>143088165.00811687</v>
      </c>
      <c r="P410" s="148">
        <f>'Safety Net and Levy Calculator'!M410*0.925</f>
        <v>150848358.935743</v>
      </c>
      <c r="Q410" s="149">
        <f t="shared" si="130"/>
        <v>0</v>
      </c>
      <c r="R410" s="150">
        <f t="shared" si="131"/>
        <v>0</v>
      </c>
      <c r="S410" s="151">
        <f t="shared" si="132"/>
        <v>0</v>
      </c>
      <c r="T410" s="147">
        <f t="shared" si="145"/>
        <v>101840148.780177</v>
      </c>
      <c r="U410" s="124">
        <f t="shared" si="133"/>
        <v>69928606.364809766</v>
      </c>
      <c r="V410" s="134">
        <f t="shared" si="134"/>
        <v>45379598.176324993</v>
      </c>
      <c r="W410" s="223">
        <v>0</v>
      </c>
      <c r="X410" s="153">
        <v>0</v>
      </c>
      <c r="Y410" s="154">
        <v>0</v>
      </c>
      <c r="Z410" s="103"/>
      <c r="AA410" s="49"/>
      <c r="AB410" s="104"/>
      <c r="AC410" s="103"/>
      <c r="AD410" s="49"/>
      <c r="AE410" s="104"/>
      <c r="AF410" s="147"/>
      <c r="AG410" s="124"/>
      <c r="AH410" s="134"/>
      <c r="AI410" s="147"/>
      <c r="AJ410" s="124"/>
      <c r="AK410" s="148"/>
      <c r="AL410" s="147"/>
      <c r="AM410" s="124"/>
      <c r="AN410" s="155"/>
      <c r="AO410" s="147"/>
      <c r="AP410" s="124"/>
      <c r="AQ410" s="125"/>
      <c r="AR410" s="147"/>
      <c r="AS410" s="124"/>
      <c r="AT410" s="134"/>
      <c r="AU410" s="147"/>
      <c r="AV410" s="124"/>
      <c r="AW410" s="134"/>
      <c r="AX410" s="147"/>
      <c r="AY410" s="124"/>
      <c r="AZ410" s="134"/>
      <c r="BA410" s="147"/>
      <c r="BB410" s="124"/>
      <c r="BC410" s="148"/>
      <c r="BD410" s="147"/>
      <c r="BE410" s="124"/>
      <c r="BF410" s="155"/>
      <c r="BG410" s="147"/>
      <c r="BH410" s="124"/>
      <c r="BI410" s="125"/>
      <c r="BJ410" s="147"/>
      <c r="BK410" s="124"/>
      <c r="BL410" s="134"/>
      <c r="BM410" s="147"/>
      <c r="BN410" s="124"/>
      <c r="BO410" s="155"/>
      <c r="BP410" s="147"/>
      <c r="BQ410" s="124"/>
      <c r="BR410" s="125"/>
      <c r="BS410" s="156">
        <f t="shared" si="135"/>
        <v>138037309.113177</v>
      </c>
      <c r="BT410" s="157">
        <f t="shared" si="136"/>
        <v>159515927.86480975</v>
      </c>
      <c r="BU410" s="158">
        <f t="shared" si="137"/>
        <v>168340990.603825</v>
      </c>
      <c r="BV410" s="159">
        <f t="shared" si="138"/>
        <v>1.000750621917498</v>
      </c>
      <c r="BW410" s="160">
        <f t="shared" si="139"/>
        <v>1.0311980258226032</v>
      </c>
      <c r="BX410" s="161">
        <f t="shared" si="140"/>
        <v>1.0322645695792312</v>
      </c>
      <c r="BY410" s="29">
        <f t="shared" si="119"/>
        <v>0</v>
      </c>
      <c r="BZ410" s="59">
        <f t="shared" si="120"/>
        <v>0</v>
      </c>
      <c r="CA410" s="60">
        <f t="shared" si="121"/>
        <v>0</v>
      </c>
      <c r="CB410" s="29">
        <f t="shared" si="141"/>
        <v>0</v>
      </c>
      <c r="CC410" s="59">
        <f t="shared" si="142"/>
        <v>0</v>
      </c>
      <c r="CD410" s="60">
        <f t="shared" si="143"/>
        <v>0</v>
      </c>
      <c r="CE410" s="29">
        <f t="shared" si="125"/>
        <v>0</v>
      </c>
      <c r="CF410" s="59">
        <f t="shared" si="126"/>
        <v>0</v>
      </c>
      <c r="CG410" s="60">
        <f t="shared" si="127"/>
        <v>0</v>
      </c>
      <c r="CJ410" s="121"/>
    </row>
    <row r="411" spans="1:88" x14ac:dyDescent="0.2">
      <c r="A411" s="39"/>
      <c r="B411" s="38"/>
      <c r="C411" s="93" t="s">
        <v>680</v>
      </c>
      <c r="D411" s="47"/>
      <c r="E411" s="9"/>
      <c r="F411" s="47"/>
      <c r="G411" s="47"/>
      <c r="H411" s="36"/>
      <c r="I411" s="98" t="s">
        <v>771</v>
      </c>
      <c r="J411" s="154"/>
      <c r="K411" s="123">
        <f t="shared" si="144"/>
        <v>0</v>
      </c>
      <c r="L411" s="124">
        <f t="shared" si="128"/>
        <v>70106879.909090906</v>
      </c>
      <c r="M411" s="125">
        <f t="shared" si="129"/>
        <v>71446502.135753006</v>
      </c>
      <c r="N411" s="147">
        <f>'Safety Net and Levy Calculator'!K411*0.925</f>
        <v>0</v>
      </c>
      <c r="O411" s="133">
        <f>'Safety Net and Levy Calculator'!L411*0.925</f>
        <v>64848863.915909089</v>
      </c>
      <c r="P411" s="148">
        <f>'Safety Net and Levy Calculator'!M411*0.925</f>
        <v>66088014.475571536</v>
      </c>
      <c r="Q411" s="149" t="str">
        <f t="shared" si="130"/>
        <v/>
      </c>
      <c r="R411" s="150">
        <f t="shared" si="131"/>
        <v>0</v>
      </c>
      <c r="S411" s="151">
        <f t="shared" si="132"/>
        <v>0</v>
      </c>
      <c r="T411" s="147">
        <f t="shared" si="145"/>
        <v>0</v>
      </c>
      <c r="U411" s="124">
        <f t="shared" si="133"/>
        <v>9757469.1749971956</v>
      </c>
      <c r="V411" s="134">
        <f t="shared" si="134"/>
        <v>9943917.6305700019</v>
      </c>
      <c r="W411" s="223">
        <v>0</v>
      </c>
      <c r="X411" s="153">
        <v>0</v>
      </c>
      <c r="Y411" s="154">
        <v>0</v>
      </c>
      <c r="Z411" s="103"/>
      <c r="AA411" s="49"/>
      <c r="AB411" s="104"/>
      <c r="AC411" s="103"/>
      <c r="AD411" s="49"/>
      <c r="AE411" s="104"/>
      <c r="AF411" s="147"/>
      <c r="AG411" s="124"/>
      <c r="AH411" s="134"/>
      <c r="AI411" s="147"/>
      <c r="AJ411" s="124"/>
      <c r="AK411" s="148"/>
      <c r="AL411" s="147"/>
      <c r="AM411" s="124"/>
      <c r="AN411" s="155"/>
      <c r="AO411" s="147"/>
      <c r="AP411" s="124"/>
      <c r="AQ411" s="125"/>
      <c r="AR411" s="147"/>
      <c r="AS411" s="124"/>
      <c r="AT411" s="134"/>
      <c r="AU411" s="147"/>
      <c r="AV411" s="124"/>
      <c r="AW411" s="134"/>
      <c r="AX411" s="147"/>
      <c r="AY411" s="124"/>
      <c r="AZ411" s="134"/>
      <c r="BA411" s="147"/>
      <c r="BB411" s="124"/>
      <c r="BC411" s="148"/>
      <c r="BD411" s="147"/>
      <c r="BE411" s="124"/>
      <c r="BF411" s="155"/>
      <c r="BG411" s="147"/>
      <c r="BH411" s="124"/>
      <c r="BI411" s="125"/>
      <c r="BJ411" s="147"/>
      <c r="BK411" s="124"/>
      <c r="BL411" s="134"/>
      <c r="BM411" s="147"/>
      <c r="BN411" s="124"/>
      <c r="BO411" s="155"/>
      <c r="BP411" s="147"/>
      <c r="BQ411" s="124"/>
      <c r="BR411" s="125"/>
      <c r="BS411" s="156">
        <f t="shared" si="135"/>
        <v>0</v>
      </c>
      <c r="BT411" s="157">
        <f t="shared" si="136"/>
        <v>72596162.109997198</v>
      </c>
      <c r="BU411" s="158">
        <f t="shared" si="137"/>
        <v>74497388.340570003</v>
      </c>
      <c r="BV411" s="159">
        <f t="shared" si="138"/>
        <v>0</v>
      </c>
      <c r="BW411" s="160">
        <f t="shared" si="139"/>
        <v>1.035506960288836</v>
      </c>
      <c r="BX411" s="161">
        <f t="shared" si="140"/>
        <v>1.04270168746708</v>
      </c>
      <c r="BY411" s="29">
        <f t="shared" si="119"/>
        <v>0</v>
      </c>
      <c r="BZ411" s="59">
        <f t="shared" si="120"/>
        <v>0</v>
      </c>
      <c r="CA411" s="60">
        <f t="shared" si="121"/>
        <v>0</v>
      </c>
      <c r="CB411" s="29">
        <f t="shared" si="141"/>
        <v>0</v>
      </c>
      <c r="CC411" s="59">
        <f t="shared" si="142"/>
        <v>0</v>
      </c>
      <c r="CD411" s="60">
        <f t="shared" si="143"/>
        <v>0</v>
      </c>
      <c r="CE411" s="29">
        <f t="shared" si="125"/>
        <v>0</v>
      </c>
      <c r="CF411" s="59">
        <f t="shared" si="126"/>
        <v>0</v>
      </c>
      <c r="CG411" s="60">
        <f t="shared" si="127"/>
        <v>0</v>
      </c>
      <c r="CJ411" s="121"/>
    </row>
    <row r="412" spans="1:88" x14ac:dyDescent="0.2">
      <c r="A412" s="39"/>
      <c r="B412" s="38"/>
      <c r="C412" s="93" t="s">
        <v>801</v>
      </c>
      <c r="D412" s="47"/>
      <c r="E412" s="9"/>
      <c r="F412" s="47"/>
      <c r="G412" s="47"/>
      <c r="H412" s="36"/>
      <c r="I412" s="98" t="s">
        <v>771</v>
      </c>
      <c r="J412" s="154"/>
      <c r="K412" s="123">
        <f t="shared" si="144"/>
        <v>0</v>
      </c>
      <c r="L412" s="124">
        <f t="shared" si="128"/>
        <v>170245499.72077921</v>
      </c>
      <c r="M412" s="125">
        <f t="shared" si="129"/>
        <v>216057877.055987</v>
      </c>
      <c r="N412" s="147">
        <f>'Safety Net and Levy Calculator'!K412*0.925</f>
        <v>0</v>
      </c>
      <c r="O412" s="133">
        <f>'Safety Net and Levy Calculator'!L412*0.925</f>
        <v>157477087.24172077</v>
      </c>
      <c r="P412" s="148">
        <f>'Safety Net and Levy Calculator'!M412*0.925</f>
        <v>199853536.276788</v>
      </c>
      <c r="Q412" s="149" t="str">
        <f t="shared" si="130"/>
        <v/>
      </c>
      <c r="R412" s="150">
        <f t="shared" si="131"/>
        <v>0</v>
      </c>
      <c r="S412" s="151">
        <f t="shared" si="132"/>
        <v>1.1249749566131451E-2</v>
      </c>
      <c r="T412" s="147">
        <f t="shared" si="145"/>
        <v>0</v>
      </c>
      <c r="U412" s="124">
        <f t="shared" si="133"/>
        <v>101508136.89944893</v>
      </c>
      <c r="V412" s="134">
        <f t="shared" si="134"/>
        <v>-2458251.724946022</v>
      </c>
      <c r="W412" s="223">
        <v>0</v>
      </c>
      <c r="X412" s="153">
        <v>1412311.9300000002</v>
      </c>
      <c r="Y412" s="154">
        <v>3144109</v>
      </c>
      <c r="Z412" s="103"/>
      <c r="AA412" s="49"/>
      <c r="AB412" s="104"/>
      <c r="AC412" s="103"/>
      <c r="AD412" s="49"/>
      <c r="AE412" s="104"/>
      <c r="AF412" s="147"/>
      <c r="AG412" s="124"/>
      <c r="AH412" s="134"/>
      <c r="AI412" s="147"/>
      <c r="AJ412" s="124"/>
      <c r="AK412" s="148"/>
      <c r="AL412" s="147"/>
      <c r="AM412" s="124"/>
      <c r="AN412" s="155"/>
      <c r="AO412" s="147"/>
      <c r="AP412" s="124"/>
      <c r="AQ412" s="125"/>
      <c r="AR412" s="147"/>
      <c r="AS412" s="124"/>
      <c r="AT412" s="134"/>
      <c r="AU412" s="147"/>
      <c r="AV412" s="124"/>
      <c r="AW412" s="134"/>
      <c r="AX412" s="147"/>
      <c r="AY412" s="124"/>
      <c r="AZ412" s="134"/>
      <c r="BA412" s="147"/>
      <c r="BB412" s="124"/>
      <c r="BC412" s="148"/>
      <c r="BD412" s="147"/>
      <c r="BE412" s="124"/>
      <c r="BF412" s="155"/>
      <c r="BG412" s="147"/>
      <c r="BH412" s="124"/>
      <c r="BI412" s="125"/>
      <c r="BJ412" s="147"/>
      <c r="BK412" s="124"/>
      <c r="BL412" s="134"/>
      <c r="BM412" s="147"/>
      <c r="BN412" s="124"/>
      <c r="BO412" s="155"/>
      <c r="BP412" s="147"/>
      <c r="BQ412" s="124"/>
      <c r="BR412" s="125"/>
      <c r="BS412" s="156">
        <f t="shared" si="135"/>
        <v>0</v>
      </c>
      <c r="BT412" s="157">
        <f t="shared" si="136"/>
        <v>171207249.81844893</v>
      </c>
      <c r="BU412" s="158">
        <f t="shared" si="137"/>
        <v>226969572.02178869</v>
      </c>
      <c r="BV412" s="159">
        <f t="shared" si="138"/>
        <v>0</v>
      </c>
      <c r="BW412" s="160">
        <f t="shared" si="139"/>
        <v>1.005649195422182</v>
      </c>
      <c r="BX412" s="161">
        <f t="shared" si="140"/>
        <v>1.050503573924195</v>
      </c>
      <c r="BY412" s="29">
        <f t="shared" si="119"/>
        <v>0</v>
      </c>
      <c r="BZ412" s="59">
        <f t="shared" si="120"/>
        <v>0</v>
      </c>
      <c r="CA412" s="60">
        <f t="shared" si="121"/>
        <v>0</v>
      </c>
      <c r="CB412" s="29">
        <f t="shared" si="141"/>
        <v>0</v>
      </c>
      <c r="CC412" s="59">
        <f t="shared" si="142"/>
        <v>0</v>
      </c>
      <c r="CD412" s="60">
        <f t="shared" si="143"/>
        <v>0</v>
      </c>
      <c r="CE412" s="29">
        <f t="shared" si="125"/>
        <v>0</v>
      </c>
      <c r="CF412" s="59">
        <f t="shared" si="126"/>
        <v>0</v>
      </c>
      <c r="CG412" s="60">
        <f t="shared" si="127"/>
        <v>122754</v>
      </c>
      <c r="CJ412" s="121"/>
    </row>
    <row r="413" spans="1:88" x14ac:dyDescent="0.2">
      <c r="A413" s="39"/>
      <c r="B413" s="38"/>
      <c r="C413" s="93" t="s">
        <v>820</v>
      </c>
      <c r="D413" s="47"/>
      <c r="E413" s="9"/>
      <c r="F413" s="47"/>
      <c r="G413" s="47"/>
      <c r="H413" s="36"/>
      <c r="I413" s="98" t="s">
        <v>771</v>
      </c>
      <c r="J413" s="154"/>
      <c r="K413" s="123">
        <f t="shared" si="144"/>
        <v>164561042</v>
      </c>
      <c r="L413" s="124">
        <f t="shared" si="128"/>
        <v>0</v>
      </c>
      <c r="M413" s="125">
        <f t="shared" si="129"/>
        <v>0</v>
      </c>
      <c r="N413" s="147">
        <f>'Safety Net and Levy Calculator'!K413*0.925</f>
        <v>152218963.84999999</v>
      </c>
      <c r="O413" s="133">
        <f>'Safety Net and Levy Calculator'!L413*0.925</f>
        <v>0</v>
      </c>
      <c r="P413" s="148">
        <f>'Safety Net and Levy Calculator'!M413*0.925</f>
        <v>0</v>
      </c>
      <c r="Q413" s="149">
        <f t="shared" si="130"/>
        <v>0</v>
      </c>
      <c r="R413" s="150" t="str">
        <f t="shared" si="131"/>
        <v/>
      </c>
      <c r="S413" s="151" t="str">
        <f t="shared" si="132"/>
        <v/>
      </c>
      <c r="T413" s="147">
        <f t="shared" si="145"/>
        <v>11766368.784820981</v>
      </c>
      <c r="U413" s="124">
        <f t="shared" si="133"/>
        <v>0</v>
      </c>
      <c r="V413" s="134">
        <f t="shared" si="134"/>
        <v>0</v>
      </c>
      <c r="W413" s="223">
        <v>0</v>
      </c>
      <c r="X413" s="153">
        <v>0</v>
      </c>
      <c r="Y413" s="154">
        <v>0</v>
      </c>
      <c r="Z413" s="103"/>
      <c r="AA413" s="49"/>
      <c r="AB413" s="104"/>
      <c r="AC413" s="103"/>
      <c r="AD413" s="49"/>
      <c r="AE413" s="104"/>
      <c r="AF413" s="147"/>
      <c r="AG413" s="124"/>
      <c r="AH413" s="134"/>
      <c r="AI413" s="147"/>
      <c r="AJ413" s="124"/>
      <c r="AK413" s="148"/>
      <c r="AL413" s="147"/>
      <c r="AM413" s="124"/>
      <c r="AN413" s="155"/>
      <c r="AO413" s="147"/>
      <c r="AP413" s="124"/>
      <c r="AQ413" s="125"/>
      <c r="AR413" s="147"/>
      <c r="AS413" s="124"/>
      <c r="AT413" s="134"/>
      <c r="AU413" s="147"/>
      <c r="AV413" s="124"/>
      <c r="AW413" s="134"/>
      <c r="AX413" s="147"/>
      <c r="AY413" s="124"/>
      <c r="AZ413" s="134"/>
      <c r="BA413" s="147"/>
      <c r="BB413" s="124"/>
      <c r="BC413" s="148"/>
      <c r="BD413" s="147"/>
      <c r="BE413" s="124"/>
      <c r="BF413" s="155"/>
      <c r="BG413" s="147"/>
      <c r="BH413" s="124"/>
      <c r="BI413" s="125"/>
      <c r="BJ413" s="147"/>
      <c r="BK413" s="124"/>
      <c r="BL413" s="134"/>
      <c r="BM413" s="147"/>
      <c r="BN413" s="124"/>
      <c r="BO413" s="155"/>
      <c r="BP413" s="147"/>
      <c r="BQ413" s="124"/>
      <c r="BR413" s="125"/>
      <c r="BS413" s="156">
        <f t="shared" si="135"/>
        <v>166145495.72349954</v>
      </c>
      <c r="BT413" s="157">
        <f t="shared" si="136"/>
        <v>0</v>
      </c>
      <c r="BU413" s="158">
        <f t="shared" si="137"/>
        <v>0</v>
      </c>
      <c r="BV413" s="159">
        <f t="shared" si="138"/>
        <v>1.0096283646739399</v>
      </c>
      <c r="BW413" s="160">
        <f t="shared" si="139"/>
        <v>0</v>
      </c>
      <c r="BX413" s="161">
        <f t="shared" si="140"/>
        <v>0</v>
      </c>
      <c r="BY413" s="29">
        <f t="shared" si="119"/>
        <v>0</v>
      </c>
      <c r="BZ413" s="59">
        <f t="shared" si="120"/>
        <v>0</v>
      </c>
      <c r="CA413" s="60">
        <f t="shared" si="121"/>
        <v>0</v>
      </c>
      <c r="CB413" s="29">
        <f t="shared" si="141"/>
        <v>0</v>
      </c>
      <c r="CC413" s="59">
        <f t="shared" si="142"/>
        <v>0</v>
      </c>
      <c r="CD413" s="60">
        <f t="shared" si="143"/>
        <v>0</v>
      </c>
      <c r="CE413" s="29">
        <f t="shared" si="125"/>
        <v>0</v>
      </c>
      <c r="CF413" s="59">
        <f t="shared" si="126"/>
        <v>0</v>
      </c>
      <c r="CG413" s="60">
        <f t="shared" si="127"/>
        <v>0</v>
      </c>
      <c r="CJ413" s="121"/>
    </row>
    <row r="414" spans="1:88" x14ac:dyDescent="0.2">
      <c r="A414" s="39"/>
      <c r="B414" s="38"/>
      <c r="C414" s="93" t="s">
        <v>826</v>
      </c>
      <c r="D414" s="47"/>
      <c r="E414" s="9"/>
      <c r="F414" s="47"/>
      <c r="G414" s="47"/>
      <c r="H414" s="36"/>
      <c r="I414" s="98" t="s">
        <v>771</v>
      </c>
      <c r="J414" s="154"/>
      <c r="K414" s="123">
        <f t="shared" si="144"/>
        <v>0</v>
      </c>
      <c r="L414" s="124">
        <f t="shared" si="128"/>
        <v>0</v>
      </c>
      <c r="M414" s="125">
        <f t="shared" si="129"/>
        <v>183151451.86697</v>
      </c>
      <c r="N414" s="147">
        <f>'Safety Net and Levy Calculator'!K414*0.925</f>
        <v>0</v>
      </c>
      <c r="O414" s="133">
        <f>'Safety Net and Levy Calculator'!L414*0.925</f>
        <v>0</v>
      </c>
      <c r="P414" s="148">
        <f>'Safety Net and Levy Calculator'!M414*0.925</f>
        <v>169415092.97694725</v>
      </c>
      <c r="Q414" s="149" t="str">
        <f t="shared" si="130"/>
        <v/>
      </c>
      <c r="R414" s="150" t="str">
        <f t="shared" si="131"/>
        <v/>
      </c>
      <c r="S414" s="151">
        <f t="shared" si="132"/>
        <v>0</v>
      </c>
      <c r="T414" s="147">
        <f t="shared" si="145"/>
        <v>0</v>
      </c>
      <c r="U414" s="124">
        <f t="shared" si="133"/>
        <v>0</v>
      </c>
      <c r="V414" s="134">
        <f t="shared" si="134"/>
        <v>50320079.581045002</v>
      </c>
      <c r="W414" s="223">
        <v>0</v>
      </c>
      <c r="X414" s="153">
        <v>0</v>
      </c>
      <c r="Y414" s="154">
        <v>0</v>
      </c>
      <c r="Z414" s="103"/>
      <c r="AA414" s="49"/>
      <c r="AB414" s="104"/>
      <c r="AC414" s="103"/>
      <c r="AD414" s="49"/>
      <c r="AE414" s="104"/>
      <c r="AF414" s="147"/>
      <c r="AG414" s="124"/>
      <c r="AH414" s="134"/>
      <c r="AI414" s="147"/>
      <c r="AJ414" s="124"/>
      <c r="AK414" s="148"/>
      <c r="AL414" s="147"/>
      <c r="AM414" s="124"/>
      <c r="AN414" s="155"/>
      <c r="AO414" s="147"/>
      <c r="AP414" s="124"/>
      <c r="AQ414" s="125"/>
      <c r="AR414" s="147"/>
      <c r="AS414" s="124"/>
      <c r="AT414" s="134"/>
      <c r="AU414" s="147"/>
      <c r="AV414" s="124"/>
      <c r="AW414" s="134"/>
      <c r="AX414" s="147"/>
      <c r="AY414" s="124"/>
      <c r="AZ414" s="134"/>
      <c r="BA414" s="147"/>
      <c r="BB414" s="124"/>
      <c r="BC414" s="148"/>
      <c r="BD414" s="147"/>
      <c r="BE414" s="124"/>
      <c r="BF414" s="155"/>
      <c r="BG414" s="147"/>
      <c r="BH414" s="124"/>
      <c r="BI414" s="125"/>
      <c r="BJ414" s="147"/>
      <c r="BK414" s="124"/>
      <c r="BL414" s="134"/>
      <c r="BM414" s="147"/>
      <c r="BN414" s="124"/>
      <c r="BO414" s="155"/>
      <c r="BP414" s="147"/>
      <c r="BQ414" s="124"/>
      <c r="BR414" s="125"/>
      <c r="BS414" s="156">
        <f t="shared" si="135"/>
        <v>0</v>
      </c>
      <c r="BT414" s="157">
        <f t="shared" si="136"/>
        <v>0</v>
      </c>
      <c r="BU414" s="158">
        <f t="shared" si="137"/>
        <v>196312952.57777971</v>
      </c>
      <c r="BV414" s="159">
        <f t="shared" si="138"/>
        <v>0</v>
      </c>
      <c r="BW414" s="160">
        <f t="shared" si="139"/>
        <v>0</v>
      </c>
      <c r="BX414" s="161">
        <f t="shared" si="140"/>
        <v>1.0718612960839067</v>
      </c>
      <c r="BY414" s="29">
        <f t="shared" si="119"/>
        <v>0</v>
      </c>
      <c r="BZ414" s="59">
        <f t="shared" si="120"/>
        <v>0</v>
      </c>
      <c r="CA414" s="60">
        <f t="shared" si="121"/>
        <v>0</v>
      </c>
      <c r="CB414" s="29">
        <f t="shared" si="141"/>
        <v>0</v>
      </c>
      <c r="CC414" s="59">
        <f t="shared" si="142"/>
        <v>0</v>
      </c>
      <c r="CD414" s="60">
        <f t="shared" si="143"/>
        <v>0</v>
      </c>
      <c r="CE414" s="29">
        <f t="shared" si="125"/>
        <v>0</v>
      </c>
      <c r="CF414" s="59">
        <f t="shared" si="126"/>
        <v>0</v>
      </c>
      <c r="CG414" s="60">
        <f t="shared" si="127"/>
        <v>0</v>
      </c>
      <c r="CJ414" s="121"/>
    </row>
    <row r="415" spans="1:88" x14ac:dyDescent="0.2">
      <c r="A415" s="39"/>
      <c r="B415" s="38"/>
      <c r="C415" s="93" t="s">
        <v>832</v>
      </c>
      <c r="D415" s="47"/>
      <c r="E415" s="9"/>
      <c r="F415" s="47"/>
      <c r="G415" s="47"/>
      <c r="H415" s="36"/>
      <c r="I415" s="98" t="s">
        <v>771</v>
      </c>
      <c r="J415" s="154"/>
      <c r="K415" s="123">
        <f t="shared" si="144"/>
        <v>0</v>
      </c>
      <c r="L415" s="124">
        <f t="shared" si="128"/>
        <v>0</v>
      </c>
      <c r="M415" s="125">
        <f t="shared" si="129"/>
        <v>88829516.142101005</v>
      </c>
      <c r="N415" s="147">
        <f>'Safety Net and Levy Calculator'!K415*0.925</f>
        <v>0</v>
      </c>
      <c r="O415" s="133">
        <f>'Safety Net and Levy Calculator'!L415*0.925</f>
        <v>0</v>
      </c>
      <c r="P415" s="148">
        <f>'Safety Net and Levy Calculator'!M415*0.925</f>
        <v>82167302.431443438</v>
      </c>
      <c r="Q415" s="149" t="str">
        <f t="shared" si="130"/>
        <v/>
      </c>
      <c r="R415" s="150" t="str">
        <f t="shared" si="131"/>
        <v/>
      </c>
      <c r="S415" s="151">
        <f t="shared" si="132"/>
        <v>0</v>
      </c>
      <c r="T415" s="147">
        <f t="shared" si="145"/>
        <v>0</v>
      </c>
      <c r="U415" s="124">
        <f t="shared" si="133"/>
        <v>0</v>
      </c>
      <c r="V415" s="134">
        <f t="shared" si="134"/>
        <v>24981460.060183004</v>
      </c>
      <c r="W415" s="223">
        <v>0</v>
      </c>
      <c r="X415" s="153">
        <v>0</v>
      </c>
      <c r="Y415" s="154">
        <v>0</v>
      </c>
      <c r="Z415" s="103"/>
      <c r="AA415" s="49"/>
      <c r="AB415" s="104"/>
      <c r="AC415" s="103"/>
      <c r="AD415" s="49"/>
      <c r="AE415" s="104"/>
      <c r="AF415" s="147"/>
      <c r="AG415" s="124"/>
      <c r="AH415" s="134"/>
      <c r="AI415" s="147"/>
      <c r="AJ415" s="124"/>
      <c r="AK415" s="148"/>
      <c r="AL415" s="147"/>
      <c r="AM415" s="124"/>
      <c r="AN415" s="155"/>
      <c r="AO415" s="147"/>
      <c r="AP415" s="124"/>
      <c r="AQ415" s="125"/>
      <c r="AR415" s="147"/>
      <c r="AS415" s="124"/>
      <c r="AT415" s="134"/>
      <c r="AU415" s="147"/>
      <c r="AV415" s="124"/>
      <c r="AW415" s="134"/>
      <c r="AX415" s="147"/>
      <c r="AY415" s="124"/>
      <c r="AZ415" s="134"/>
      <c r="BA415" s="147"/>
      <c r="BB415" s="124"/>
      <c r="BC415" s="148"/>
      <c r="BD415" s="147"/>
      <c r="BE415" s="124"/>
      <c r="BF415" s="155"/>
      <c r="BG415" s="147"/>
      <c r="BH415" s="124"/>
      <c r="BI415" s="125"/>
      <c r="BJ415" s="147"/>
      <c r="BK415" s="124"/>
      <c r="BL415" s="134"/>
      <c r="BM415" s="147"/>
      <c r="BN415" s="124"/>
      <c r="BO415" s="155"/>
      <c r="BP415" s="147"/>
      <c r="BQ415" s="124"/>
      <c r="BR415" s="125"/>
      <c r="BS415" s="156">
        <f t="shared" si="135"/>
        <v>0</v>
      </c>
      <c r="BT415" s="157">
        <f t="shared" si="136"/>
        <v>0</v>
      </c>
      <c r="BU415" s="158">
        <f t="shared" si="137"/>
        <v>92439823.68038708</v>
      </c>
      <c r="BV415" s="159">
        <f t="shared" si="138"/>
        <v>0</v>
      </c>
      <c r="BW415" s="160">
        <f t="shared" si="139"/>
        <v>0</v>
      </c>
      <c r="BX415" s="161">
        <f t="shared" si="140"/>
        <v>1.0406431071009172</v>
      </c>
      <c r="BY415" s="29">
        <f t="shared" si="119"/>
        <v>0</v>
      </c>
      <c r="BZ415" s="59">
        <f t="shared" si="120"/>
        <v>0</v>
      </c>
      <c r="CA415" s="60">
        <f t="shared" si="121"/>
        <v>0</v>
      </c>
      <c r="CB415" s="29">
        <f t="shared" si="141"/>
        <v>0</v>
      </c>
      <c r="CC415" s="59">
        <f t="shared" si="142"/>
        <v>0</v>
      </c>
      <c r="CD415" s="60">
        <f t="shared" si="143"/>
        <v>0</v>
      </c>
      <c r="CE415" s="29">
        <f t="shared" si="125"/>
        <v>0</v>
      </c>
      <c r="CF415" s="59">
        <f t="shared" si="126"/>
        <v>0</v>
      </c>
      <c r="CG415" s="60">
        <f t="shared" si="127"/>
        <v>0</v>
      </c>
      <c r="CJ415" s="121"/>
    </row>
    <row r="416" spans="1:88" x14ac:dyDescent="0.2">
      <c r="A416" s="39"/>
      <c r="B416" s="38"/>
      <c r="C416" s="93" t="s">
        <v>830</v>
      </c>
      <c r="D416" s="47"/>
      <c r="E416" s="9"/>
      <c r="F416" s="47"/>
      <c r="G416" s="47"/>
      <c r="H416" s="36"/>
      <c r="I416" s="98" t="s">
        <v>771</v>
      </c>
      <c r="J416" s="154"/>
      <c r="K416" s="123">
        <f t="shared" si="144"/>
        <v>0</v>
      </c>
      <c r="L416" s="124">
        <f t="shared" si="128"/>
        <v>0</v>
      </c>
      <c r="M416" s="125">
        <f t="shared" si="129"/>
        <v>198248591.79493898</v>
      </c>
      <c r="N416" s="147">
        <f>'Safety Net and Levy Calculator'!K416*0.925</f>
        <v>0</v>
      </c>
      <c r="O416" s="133">
        <f>'Safety Net and Levy Calculator'!L416*0.925</f>
        <v>0</v>
      </c>
      <c r="P416" s="148">
        <f>'Safety Net and Levy Calculator'!M416*0.925</f>
        <v>183379947.41031855</v>
      </c>
      <c r="Q416" s="149" t="str">
        <f t="shared" si="130"/>
        <v/>
      </c>
      <c r="R416" s="150" t="str">
        <f t="shared" si="131"/>
        <v/>
      </c>
      <c r="S416" s="151">
        <f t="shared" si="132"/>
        <v>0</v>
      </c>
      <c r="T416" s="147">
        <f t="shared" si="145"/>
        <v>0</v>
      </c>
      <c r="U416" s="124">
        <f t="shared" si="133"/>
        <v>0</v>
      </c>
      <c r="V416" s="134">
        <f t="shared" si="134"/>
        <v>30475422.996228009</v>
      </c>
      <c r="W416" s="223">
        <v>0</v>
      </c>
      <c r="X416" s="153">
        <v>0</v>
      </c>
      <c r="Y416" s="154">
        <v>137199</v>
      </c>
      <c r="Z416" s="103"/>
      <c r="AA416" s="49"/>
      <c r="AB416" s="104"/>
      <c r="AC416" s="103"/>
      <c r="AD416" s="49"/>
      <c r="AE416" s="104"/>
      <c r="AF416" s="147"/>
      <c r="AG416" s="124"/>
      <c r="AH416" s="134"/>
      <c r="AI416" s="147"/>
      <c r="AJ416" s="124"/>
      <c r="AK416" s="148"/>
      <c r="AL416" s="147"/>
      <c r="AM416" s="124"/>
      <c r="AN416" s="155"/>
      <c r="AO416" s="147"/>
      <c r="AP416" s="124"/>
      <c r="AQ416" s="125"/>
      <c r="AR416" s="147"/>
      <c r="AS416" s="124"/>
      <c r="AT416" s="134"/>
      <c r="AU416" s="147"/>
      <c r="AV416" s="124"/>
      <c r="AW416" s="134"/>
      <c r="AX416" s="147"/>
      <c r="AY416" s="124"/>
      <c r="AZ416" s="134"/>
      <c r="BA416" s="147"/>
      <c r="BB416" s="124"/>
      <c r="BC416" s="148"/>
      <c r="BD416" s="147"/>
      <c r="BE416" s="124"/>
      <c r="BF416" s="155"/>
      <c r="BG416" s="147"/>
      <c r="BH416" s="124"/>
      <c r="BI416" s="125"/>
      <c r="BJ416" s="147"/>
      <c r="BK416" s="124"/>
      <c r="BL416" s="134"/>
      <c r="BM416" s="147"/>
      <c r="BN416" s="124"/>
      <c r="BO416" s="155"/>
      <c r="BP416" s="147"/>
      <c r="BQ416" s="124"/>
      <c r="BR416" s="125"/>
      <c r="BS416" s="156">
        <f t="shared" si="135"/>
        <v>0</v>
      </c>
      <c r="BT416" s="157">
        <f t="shared" si="136"/>
        <v>0</v>
      </c>
      <c r="BU416" s="158">
        <f t="shared" si="137"/>
        <v>203902448.44337088</v>
      </c>
      <c r="BV416" s="159">
        <f t="shared" si="138"/>
        <v>0</v>
      </c>
      <c r="BW416" s="160">
        <f t="shared" si="139"/>
        <v>0</v>
      </c>
      <c r="BX416" s="161">
        <f t="shared" si="140"/>
        <v>1.0285190255186278</v>
      </c>
      <c r="BY416" s="29">
        <f t="shared" si="119"/>
        <v>0</v>
      </c>
      <c r="BZ416" s="59">
        <f t="shared" si="120"/>
        <v>0</v>
      </c>
      <c r="CA416" s="60">
        <f t="shared" si="121"/>
        <v>0</v>
      </c>
      <c r="CB416" s="29">
        <f t="shared" si="141"/>
        <v>0</v>
      </c>
      <c r="CC416" s="59">
        <f t="shared" si="142"/>
        <v>0</v>
      </c>
      <c r="CD416" s="60">
        <f t="shared" si="143"/>
        <v>0</v>
      </c>
      <c r="CE416" s="29">
        <f t="shared" si="125"/>
        <v>0</v>
      </c>
      <c r="CF416" s="59">
        <f t="shared" si="126"/>
        <v>0</v>
      </c>
      <c r="CG416" s="60">
        <f t="shared" si="127"/>
        <v>0</v>
      </c>
      <c r="CJ416" s="121"/>
    </row>
    <row r="417" spans="1:88" x14ac:dyDescent="0.2">
      <c r="A417" s="39"/>
      <c r="B417" s="38"/>
      <c r="C417" s="93" t="s">
        <v>829</v>
      </c>
      <c r="D417" s="47"/>
      <c r="E417" s="9"/>
      <c r="F417" s="47"/>
      <c r="G417" s="47"/>
      <c r="H417" s="36"/>
      <c r="I417" s="98" t="s">
        <v>771</v>
      </c>
      <c r="J417" s="154"/>
      <c r="K417" s="123">
        <f t="shared" si="144"/>
        <v>0</v>
      </c>
      <c r="L417" s="124">
        <f t="shared" si="128"/>
        <v>0</v>
      </c>
      <c r="M417" s="125">
        <f t="shared" si="129"/>
        <v>667535065.20240414</v>
      </c>
      <c r="N417" s="147">
        <f>'Safety Net and Levy Calculator'!K417*0.925</f>
        <v>0</v>
      </c>
      <c r="O417" s="133">
        <f>'Safety Net and Levy Calculator'!L417*0.925</f>
        <v>0</v>
      </c>
      <c r="P417" s="148">
        <f>'Safety Net and Levy Calculator'!M417*0.925</f>
        <v>617469935.31222391</v>
      </c>
      <c r="Q417" s="149" t="str">
        <f t="shared" si="130"/>
        <v/>
      </c>
      <c r="R417" s="150" t="str">
        <f t="shared" si="131"/>
        <v/>
      </c>
      <c r="S417" s="151">
        <f t="shared" si="132"/>
        <v>0</v>
      </c>
      <c r="T417" s="147">
        <f t="shared" si="145"/>
        <v>0</v>
      </c>
      <c r="U417" s="124">
        <f t="shared" si="133"/>
        <v>0</v>
      </c>
      <c r="V417" s="134">
        <f t="shared" si="134"/>
        <v>90199835.432749003</v>
      </c>
      <c r="W417" s="223">
        <v>0</v>
      </c>
      <c r="X417" s="153">
        <v>0</v>
      </c>
      <c r="Y417" s="154">
        <v>0</v>
      </c>
      <c r="Z417" s="103"/>
      <c r="AA417" s="49"/>
      <c r="AB417" s="104"/>
      <c r="AC417" s="103"/>
      <c r="AD417" s="49"/>
      <c r="AE417" s="104"/>
      <c r="AF417" s="147"/>
      <c r="AG417" s="124"/>
      <c r="AH417" s="134"/>
      <c r="AI417" s="147"/>
      <c r="AJ417" s="124"/>
      <c r="AK417" s="148"/>
      <c r="AL417" s="147"/>
      <c r="AM417" s="124"/>
      <c r="AN417" s="155"/>
      <c r="AO417" s="147"/>
      <c r="AP417" s="124"/>
      <c r="AQ417" s="125"/>
      <c r="AR417" s="147"/>
      <c r="AS417" s="124"/>
      <c r="AT417" s="134"/>
      <c r="AU417" s="147"/>
      <c r="AV417" s="124"/>
      <c r="AW417" s="134"/>
      <c r="AX417" s="147"/>
      <c r="AY417" s="124"/>
      <c r="AZ417" s="134"/>
      <c r="BA417" s="147"/>
      <c r="BB417" s="124"/>
      <c r="BC417" s="148"/>
      <c r="BD417" s="147"/>
      <c r="BE417" s="124"/>
      <c r="BF417" s="155"/>
      <c r="BG417" s="147"/>
      <c r="BH417" s="124"/>
      <c r="BI417" s="125"/>
      <c r="BJ417" s="147"/>
      <c r="BK417" s="124"/>
      <c r="BL417" s="134"/>
      <c r="BM417" s="147"/>
      <c r="BN417" s="124"/>
      <c r="BO417" s="155"/>
      <c r="BP417" s="147"/>
      <c r="BQ417" s="124"/>
      <c r="BR417" s="125"/>
      <c r="BS417" s="156">
        <f t="shared" si="135"/>
        <v>0</v>
      </c>
      <c r="BT417" s="157">
        <f t="shared" si="136"/>
        <v>0</v>
      </c>
      <c r="BU417" s="158">
        <f t="shared" si="137"/>
        <v>705880386.41774905</v>
      </c>
      <c r="BV417" s="159">
        <f t="shared" si="138"/>
        <v>0</v>
      </c>
      <c r="BW417" s="160">
        <f t="shared" si="139"/>
        <v>0</v>
      </c>
      <c r="BX417" s="161">
        <f t="shared" si="140"/>
        <v>1.0574431564935367</v>
      </c>
      <c r="BY417" s="29">
        <f t="shared" si="119"/>
        <v>0</v>
      </c>
      <c r="BZ417" s="59">
        <f t="shared" si="120"/>
        <v>0</v>
      </c>
      <c r="CA417" s="60">
        <f t="shared" si="121"/>
        <v>0</v>
      </c>
      <c r="CB417" s="29">
        <f t="shared" si="141"/>
        <v>0</v>
      </c>
      <c r="CC417" s="59">
        <f t="shared" si="142"/>
        <v>0</v>
      </c>
      <c r="CD417" s="60">
        <f t="shared" si="143"/>
        <v>0</v>
      </c>
      <c r="CE417" s="29">
        <f t="shared" si="125"/>
        <v>0</v>
      </c>
      <c r="CF417" s="59">
        <f t="shared" si="126"/>
        <v>0</v>
      </c>
      <c r="CG417" s="60">
        <f t="shared" si="127"/>
        <v>0</v>
      </c>
      <c r="CJ417" s="121"/>
    </row>
    <row r="418" spans="1:88" x14ac:dyDescent="0.2">
      <c r="A418" s="39"/>
      <c r="B418" s="38"/>
      <c r="C418" s="93" t="s">
        <v>831</v>
      </c>
      <c r="D418" s="47"/>
      <c r="E418" s="9"/>
      <c r="F418" s="47"/>
      <c r="G418" s="47"/>
      <c r="H418" s="36"/>
      <c r="I418" s="98" t="s">
        <v>771</v>
      </c>
      <c r="J418" s="154"/>
      <c r="K418" s="123">
        <f t="shared" si="144"/>
        <v>0</v>
      </c>
      <c r="L418" s="124">
        <f t="shared" si="128"/>
        <v>0</v>
      </c>
      <c r="M418" s="125">
        <f t="shared" si="129"/>
        <v>123999743.05506501</v>
      </c>
      <c r="N418" s="147">
        <f>'Safety Net and Levy Calculator'!K418*0.925</f>
        <v>0</v>
      </c>
      <c r="O418" s="133">
        <f>'Safety Net and Levy Calculator'!L418*0.925</f>
        <v>0</v>
      </c>
      <c r="P418" s="148">
        <f>'Safety Net and Levy Calculator'!M418*0.925</f>
        <v>114699762.32593514</v>
      </c>
      <c r="Q418" s="149" t="str">
        <f t="shared" si="130"/>
        <v/>
      </c>
      <c r="R418" s="150" t="str">
        <f t="shared" si="131"/>
        <v/>
      </c>
      <c r="S418" s="151">
        <f t="shared" si="132"/>
        <v>5.6419341190333649E-2</v>
      </c>
      <c r="T418" s="147">
        <f t="shared" si="145"/>
        <v>0</v>
      </c>
      <c r="U418" s="124">
        <f t="shared" si="133"/>
        <v>0</v>
      </c>
      <c r="V418" s="134">
        <f t="shared" si="134"/>
        <v>-7414293.357562989</v>
      </c>
      <c r="W418" s="223">
        <v>0</v>
      </c>
      <c r="X418" s="153">
        <v>0</v>
      </c>
      <c r="Y418" s="154">
        <v>185926.40000000002</v>
      </c>
      <c r="Z418" s="103"/>
      <c r="AA418" s="49"/>
      <c r="AB418" s="104"/>
      <c r="AC418" s="103"/>
      <c r="AD418" s="49"/>
      <c r="AE418" s="104"/>
      <c r="AF418" s="147"/>
      <c r="AG418" s="124"/>
      <c r="AH418" s="134"/>
      <c r="AI418" s="147"/>
      <c r="AJ418" s="124"/>
      <c r="AK418" s="148"/>
      <c r="AL418" s="147"/>
      <c r="AM418" s="124"/>
      <c r="AN418" s="155"/>
      <c r="AO418" s="147"/>
      <c r="AP418" s="124"/>
      <c r="AQ418" s="125"/>
      <c r="AR418" s="147"/>
      <c r="AS418" s="124"/>
      <c r="AT418" s="134"/>
      <c r="AU418" s="147"/>
      <c r="AV418" s="124"/>
      <c r="AW418" s="134"/>
      <c r="AX418" s="147"/>
      <c r="AY418" s="124"/>
      <c r="AZ418" s="134"/>
      <c r="BA418" s="147"/>
      <c r="BB418" s="124"/>
      <c r="BC418" s="148"/>
      <c r="BD418" s="147"/>
      <c r="BE418" s="124"/>
      <c r="BF418" s="155"/>
      <c r="BG418" s="147"/>
      <c r="BH418" s="124"/>
      <c r="BI418" s="125"/>
      <c r="BJ418" s="147"/>
      <c r="BK418" s="124"/>
      <c r="BL418" s="134"/>
      <c r="BM418" s="147"/>
      <c r="BN418" s="124"/>
      <c r="BO418" s="155"/>
      <c r="BP418" s="147"/>
      <c r="BQ418" s="124"/>
      <c r="BR418" s="125"/>
      <c r="BS418" s="156">
        <f t="shared" si="135"/>
        <v>0</v>
      </c>
      <c r="BT418" s="157">
        <f t="shared" si="136"/>
        <v>0</v>
      </c>
      <c r="BU418" s="158">
        <f t="shared" si="137"/>
        <v>127680315.71993701</v>
      </c>
      <c r="BV418" s="159">
        <f t="shared" si="138"/>
        <v>0</v>
      </c>
      <c r="BW418" s="160">
        <f t="shared" si="139"/>
        <v>0</v>
      </c>
      <c r="BX418" s="161">
        <f t="shared" si="140"/>
        <v>1.0296820991252986</v>
      </c>
      <c r="BY418" s="29">
        <f t="shared" si="119"/>
        <v>0</v>
      </c>
      <c r="BZ418" s="59">
        <f t="shared" si="120"/>
        <v>0</v>
      </c>
      <c r="CA418" s="60">
        <f t="shared" si="121"/>
        <v>0</v>
      </c>
      <c r="CB418" s="29">
        <f t="shared" si="141"/>
        <v>0</v>
      </c>
      <c r="CC418" s="59">
        <f t="shared" si="142"/>
        <v>0</v>
      </c>
      <c r="CD418" s="60">
        <f t="shared" si="143"/>
        <v>0</v>
      </c>
      <c r="CE418" s="29">
        <f t="shared" si="125"/>
        <v>0</v>
      </c>
      <c r="CF418" s="59">
        <f t="shared" si="126"/>
        <v>0</v>
      </c>
      <c r="CG418" s="60">
        <f t="shared" si="127"/>
        <v>207655</v>
      </c>
      <c r="CJ418" s="121"/>
    </row>
    <row r="419" spans="1:88" x14ac:dyDescent="0.2">
      <c r="A419" s="39"/>
      <c r="B419" s="38"/>
      <c r="C419" s="93" t="s">
        <v>828</v>
      </c>
      <c r="D419" s="47"/>
      <c r="E419" s="9"/>
      <c r="F419" s="47"/>
      <c r="G419" s="47"/>
      <c r="H419" s="36"/>
      <c r="I419" s="98" t="s">
        <v>771</v>
      </c>
      <c r="J419" s="154"/>
      <c r="K419" s="123">
        <f t="shared" si="144"/>
        <v>0</v>
      </c>
      <c r="L419" s="124">
        <f t="shared" si="128"/>
        <v>0</v>
      </c>
      <c r="M419" s="125">
        <f t="shared" si="129"/>
        <v>170972511.74167198</v>
      </c>
      <c r="N419" s="147">
        <f>'Safety Net and Levy Calculator'!K419*0.925</f>
        <v>0</v>
      </c>
      <c r="O419" s="133">
        <f>'Safety Net and Levy Calculator'!L419*0.925</f>
        <v>0</v>
      </c>
      <c r="P419" s="148">
        <f>'Safety Net and Levy Calculator'!M419*0.925</f>
        <v>158149573.36104658</v>
      </c>
      <c r="Q419" s="149" t="str">
        <f t="shared" si="130"/>
        <v/>
      </c>
      <c r="R419" s="150" t="str">
        <f t="shared" si="131"/>
        <v/>
      </c>
      <c r="S419" s="151">
        <f t="shared" si="132"/>
        <v>0</v>
      </c>
      <c r="T419" s="147">
        <f t="shared" si="145"/>
        <v>0</v>
      </c>
      <c r="U419" s="124">
        <f t="shared" si="133"/>
        <v>0</v>
      </c>
      <c r="V419" s="134">
        <f t="shared" si="134"/>
        <v>12224798.737475995</v>
      </c>
      <c r="W419" s="223">
        <v>0</v>
      </c>
      <c r="X419" s="153">
        <v>0</v>
      </c>
      <c r="Y419" s="154">
        <v>0</v>
      </c>
      <c r="Z419" s="103"/>
      <c r="AA419" s="49"/>
      <c r="AB419" s="104"/>
      <c r="AC419" s="103"/>
      <c r="AD419" s="49"/>
      <c r="AE419" s="104"/>
      <c r="AF419" s="147"/>
      <c r="AG419" s="124"/>
      <c r="AH419" s="134"/>
      <c r="AI419" s="147"/>
      <c r="AJ419" s="124"/>
      <c r="AK419" s="148"/>
      <c r="AL419" s="147"/>
      <c r="AM419" s="124"/>
      <c r="AN419" s="155"/>
      <c r="AO419" s="147"/>
      <c r="AP419" s="124"/>
      <c r="AQ419" s="125"/>
      <c r="AR419" s="147"/>
      <c r="AS419" s="124"/>
      <c r="AT419" s="134"/>
      <c r="AU419" s="147"/>
      <c r="AV419" s="124"/>
      <c r="AW419" s="134"/>
      <c r="AX419" s="147"/>
      <c r="AY419" s="124"/>
      <c r="AZ419" s="134"/>
      <c r="BA419" s="147"/>
      <c r="BB419" s="124"/>
      <c r="BC419" s="148"/>
      <c r="BD419" s="147"/>
      <c r="BE419" s="124"/>
      <c r="BF419" s="155"/>
      <c r="BG419" s="147"/>
      <c r="BH419" s="124"/>
      <c r="BI419" s="125"/>
      <c r="BJ419" s="147"/>
      <c r="BK419" s="124"/>
      <c r="BL419" s="134"/>
      <c r="BM419" s="147"/>
      <c r="BN419" s="124"/>
      <c r="BO419" s="155"/>
      <c r="BP419" s="147"/>
      <c r="BQ419" s="124"/>
      <c r="BR419" s="125"/>
      <c r="BS419" s="156">
        <f t="shared" si="135"/>
        <v>0</v>
      </c>
      <c r="BT419" s="157">
        <f t="shared" si="136"/>
        <v>0</v>
      </c>
      <c r="BU419" s="158">
        <f t="shared" si="137"/>
        <v>182788892.52665967</v>
      </c>
      <c r="BV419" s="159">
        <f t="shared" si="138"/>
        <v>0</v>
      </c>
      <c r="BW419" s="160">
        <f t="shared" si="139"/>
        <v>0</v>
      </c>
      <c r="BX419" s="161">
        <f t="shared" si="140"/>
        <v>1.0691127518957051</v>
      </c>
      <c r="BY419" s="29">
        <f t="shared" si="119"/>
        <v>0</v>
      </c>
      <c r="BZ419" s="59">
        <f t="shared" si="120"/>
        <v>0</v>
      </c>
      <c r="CA419" s="60">
        <f t="shared" si="121"/>
        <v>0</v>
      </c>
      <c r="CB419" s="29">
        <f t="shared" si="141"/>
        <v>0</v>
      </c>
      <c r="CC419" s="59">
        <f t="shared" si="142"/>
        <v>0</v>
      </c>
      <c r="CD419" s="60">
        <f t="shared" si="143"/>
        <v>0</v>
      </c>
      <c r="CE419" s="29">
        <f t="shared" si="125"/>
        <v>0</v>
      </c>
      <c r="CF419" s="59">
        <f t="shared" si="126"/>
        <v>0</v>
      </c>
      <c r="CG419" s="60">
        <f t="shared" si="127"/>
        <v>0</v>
      </c>
      <c r="CJ419" s="121"/>
    </row>
    <row r="420" spans="1:88" x14ac:dyDescent="0.2">
      <c r="A420" s="39"/>
      <c r="B420" s="38"/>
      <c r="C420" s="93" t="s">
        <v>827</v>
      </c>
      <c r="D420" s="47"/>
      <c r="E420" s="9"/>
      <c r="F420" s="47"/>
      <c r="G420" s="47"/>
      <c r="H420" s="36"/>
      <c r="I420" s="98" t="s">
        <v>771</v>
      </c>
      <c r="J420" s="154"/>
      <c r="K420" s="123">
        <f t="shared" si="144"/>
        <v>0</v>
      </c>
      <c r="L420" s="124">
        <f t="shared" si="128"/>
        <v>0</v>
      </c>
      <c r="M420" s="125">
        <f t="shared" si="129"/>
        <v>123988730.22023299</v>
      </c>
      <c r="N420" s="147">
        <f>'Safety Net and Levy Calculator'!K420*0.925</f>
        <v>0</v>
      </c>
      <c r="O420" s="133">
        <f>'Safety Net and Levy Calculator'!L420*0.925</f>
        <v>0</v>
      </c>
      <c r="P420" s="148">
        <f>'Safety Net and Levy Calculator'!M420*0.925</f>
        <v>114689575.45371552</v>
      </c>
      <c r="Q420" s="149" t="str">
        <f t="shared" si="130"/>
        <v/>
      </c>
      <c r="R420" s="150" t="str">
        <f t="shared" si="131"/>
        <v/>
      </c>
      <c r="S420" s="151">
        <f t="shared" si="132"/>
        <v>7.5405239766524246E-2</v>
      </c>
      <c r="T420" s="147">
        <f t="shared" si="145"/>
        <v>0</v>
      </c>
      <c r="U420" s="124">
        <f t="shared" si="133"/>
        <v>0</v>
      </c>
      <c r="V420" s="134">
        <f t="shared" si="134"/>
        <v>-10111889.373288997</v>
      </c>
      <c r="W420" s="223">
        <v>0</v>
      </c>
      <c r="X420" s="153">
        <v>0</v>
      </c>
      <c r="Y420" s="154">
        <v>0</v>
      </c>
      <c r="Z420" s="103"/>
      <c r="AA420" s="49"/>
      <c r="AB420" s="104"/>
      <c r="AC420" s="103"/>
      <c r="AD420" s="49"/>
      <c r="AE420" s="104"/>
      <c r="AF420" s="147"/>
      <c r="AG420" s="124"/>
      <c r="AH420" s="134"/>
      <c r="AI420" s="147"/>
      <c r="AJ420" s="124"/>
      <c r="AK420" s="148"/>
      <c r="AL420" s="147"/>
      <c r="AM420" s="124"/>
      <c r="AN420" s="155"/>
      <c r="AO420" s="147"/>
      <c r="AP420" s="124"/>
      <c r="AQ420" s="125"/>
      <c r="AR420" s="147"/>
      <c r="AS420" s="124"/>
      <c r="AT420" s="134"/>
      <c r="AU420" s="147"/>
      <c r="AV420" s="124"/>
      <c r="AW420" s="134"/>
      <c r="AX420" s="147"/>
      <c r="AY420" s="124"/>
      <c r="AZ420" s="134"/>
      <c r="BA420" s="147"/>
      <c r="BB420" s="124"/>
      <c r="BC420" s="148"/>
      <c r="BD420" s="147"/>
      <c r="BE420" s="124"/>
      <c r="BF420" s="155"/>
      <c r="BG420" s="147"/>
      <c r="BH420" s="124"/>
      <c r="BI420" s="125"/>
      <c r="BJ420" s="147"/>
      <c r="BK420" s="124"/>
      <c r="BL420" s="134"/>
      <c r="BM420" s="147"/>
      <c r="BN420" s="124"/>
      <c r="BO420" s="155"/>
      <c r="BP420" s="147"/>
      <c r="BQ420" s="124"/>
      <c r="BR420" s="125"/>
      <c r="BS420" s="156">
        <f t="shared" si="135"/>
        <v>0</v>
      </c>
      <c r="BT420" s="157">
        <f t="shared" si="136"/>
        <v>0</v>
      </c>
      <c r="BU420" s="158">
        <f t="shared" si="137"/>
        <v>134951336.106711</v>
      </c>
      <c r="BV420" s="159">
        <f t="shared" si="138"/>
        <v>0</v>
      </c>
      <c r="BW420" s="160">
        <f t="shared" si="139"/>
        <v>0</v>
      </c>
      <c r="BX420" s="161">
        <f t="shared" si="140"/>
        <v>1.0884161477176664</v>
      </c>
      <c r="BY420" s="29">
        <f t="shared" si="119"/>
        <v>0</v>
      </c>
      <c r="BZ420" s="59">
        <f t="shared" si="120"/>
        <v>0</v>
      </c>
      <c r="CA420" s="60">
        <f t="shared" si="121"/>
        <v>0</v>
      </c>
      <c r="CB420" s="29">
        <f t="shared" si="141"/>
        <v>0</v>
      </c>
      <c r="CC420" s="59">
        <f t="shared" si="142"/>
        <v>0</v>
      </c>
      <c r="CD420" s="60">
        <f t="shared" si="143"/>
        <v>0</v>
      </c>
      <c r="CE420" s="29">
        <f t="shared" si="125"/>
        <v>0</v>
      </c>
      <c r="CF420" s="59">
        <f t="shared" si="126"/>
        <v>0</v>
      </c>
      <c r="CG420" s="60">
        <f t="shared" si="127"/>
        <v>826638</v>
      </c>
      <c r="CJ420" s="121"/>
    </row>
    <row r="421" spans="1:88" x14ac:dyDescent="0.2">
      <c r="A421" s="39"/>
      <c r="B421" s="38"/>
      <c r="C421" s="93" t="s">
        <v>833</v>
      </c>
      <c r="D421" s="47"/>
      <c r="E421" s="9"/>
      <c r="F421" s="47"/>
      <c r="G421" s="47"/>
      <c r="H421" s="36"/>
      <c r="I421" s="98" t="s">
        <v>771</v>
      </c>
      <c r="J421" s="154"/>
      <c r="K421" s="123">
        <f t="shared" si="144"/>
        <v>0</v>
      </c>
      <c r="L421" s="124">
        <f t="shared" si="128"/>
        <v>0</v>
      </c>
      <c r="M421" s="125">
        <f t="shared" si="129"/>
        <v>111455405.07435401</v>
      </c>
      <c r="N421" s="147">
        <f>'Safety Net and Levy Calculator'!K421*0.925</f>
        <v>0</v>
      </c>
      <c r="O421" s="133">
        <f>'Safety Net and Levy Calculator'!L421*0.925</f>
        <v>0</v>
      </c>
      <c r="P421" s="148">
        <f>'Safety Net and Levy Calculator'!M421*0.925</f>
        <v>103096249.69377746</v>
      </c>
      <c r="Q421" s="149" t="str">
        <f t="shared" si="130"/>
        <v/>
      </c>
      <c r="R421" s="150" t="str">
        <f t="shared" si="131"/>
        <v/>
      </c>
      <c r="S421" s="151">
        <f t="shared" si="132"/>
        <v>2.4848698438111549E-2</v>
      </c>
      <c r="T421" s="147">
        <f t="shared" si="145"/>
        <v>0</v>
      </c>
      <c r="U421" s="124">
        <f t="shared" si="133"/>
        <v>0</v>
      </c>
      <c r="V421" s="134">
        <f t="shared" si="134"/>
        <v>-2840094.3992529958</v>
      </c>
      <c r="W421" s="223">
        <v>0</v>
      </c>
      <c r="X421" s="153">
        <v>0</v>
      </c>
      <c r="Y421" s="154">
        <v>280000</v>
      </c>
      <c r="Z421" s="103"/>
      <c r="AA421" s="49"/>
      <c r="AB421" s="104"/>
      <c r="AC421" s="103"/>
      <c r="AD421" s="49"/>
      <c r="AE421" s="104"/>
      <c r="AF421" s="147"/>
      <c r="AG421" s="124"/>
      <c r="AH421" s="134"/>
      <c r="AI421" s="147"/>
      <c r="AJ421" s="124"/>
      <c r="AK421" s="148"/>
      <c r="AL421" s="147"/>
      <c r="AM421" s="124"/>
      <c r="AN421" s="155"/>
      <c r="AO421" s="147"/>
      <c r="AP421" s="124"/>
      <c r="AQ421" s="125"/>
      <c r="AR421" s="147"/>
      <c r="AS421" s="124"/>
      <c r="AT421" s="134"/>
      <c r="AU421" s="147"/>
      <c r="AV421" s="124"/>
      <c r="AW421" s="134"/>
      <c r="AX421" s="147"/>
      <c r="AY421" s="124"/>
      <c r="AZ421" s="134"/>
      <c r="BA421" s="147"/>
      <c r="BB421" s="124"/>
      <c r="BC421" s="148"/>
      <c r="BD421" s="147"/>
      <c r="BE421" s="124"/>
      <c r="BF421" s="155"/>
      <c r="BG421" s="147"/>
      <c r="BH421" s="124"/>
      <c r="BI421" s="125"/>
      <c r="BJ421" s="147"/>
      <c r="BK421" s="124"/>
      <c r="BL421" s="134"/>
      <c r="BM421" s="147"/>
      <c r="BN421" s="124"/>
      <c r="BO421" s="155"/>
      <c r="BP421" s="147"/>
      <c r="BQ421" s="124"/>
      <c r="BR421" s="125"/>
      <c r="BS421" s="156">
        <f t="shared" si="135"/>
        <v>0</v>
      </c>
      <c r="BT421" s="157">
        <f t="shared" si="136"/>
        <v>0</v>
      </c>
      <c r="BU421" s="158">
        <f t="shared" si="137"/>
        <v>125022830.25074701</v>
      </c>
      <c r="BV421" s="159">
        <f t="shared" si="138"/>
        <v>0</v>
      </c>
      <c r="BW421" s="160">
        <f t="shared" si="139"/>
        <v>0</v>
      </c>
      <c r="BX421" s="161">
        <f t="shared" si="140"/>
        <v>1.1217296295979717</v>
      </c>
      <c r="BY421" s="29">
        <f t="shared" si="119"/>
        <v>0</v>
      </c>
      <c r="BZ421" s="59">
        <f t="shared" si="120"/>
        <v>0</v>
      </c>
      <c r="CA421" s="60">
        <f t="shared" si="121"/>
        <v>0</v>
      </c>
      <c r="CB421" s="29">
        <f t="shared" si="141"/>
        <v>0</v>
      </c>
      <c r="CC421" s="59">
        <f t="shared" si="142"/>
        <v>0</v>
      </c>
      <c r="CD421" s="60">
        <f t="shared" si="143"/>
        <v>0</v>
      </c>
      <c r="CE421" s="29">
        <f t="shared" si="125"/>
        <v>0</v>
      </c>
      <c r="CF421" s="59">
        <f t="shared" si="126"/>
        <v>0</v>
      </c>
      <c r="CG421" s="60">
        <f t="shared" si="127"/>
        <v>337133</v>
      </c>
      <c r="CJ421" s="121"/>
    </row>
    <row r="422" spans="1:88" ht="13.5" thickBot="1" x14ac:dyDescent="0.25">
      <c r="A422" s="41"/>
      <c r="B422" s="43"/>
      <c r="C422" s="94" t="s">
        <v>825</v>
      </c>
      <c r="D422" s="69"/>
      <c r="E422" s="96"/>
      <c r="F422" s="69"/>
      <c r="G422" s="69"/>
      <c r="H422" s="42"/>
      <c r="I422" s="99" t="s">
        <v>771</v>
      </c>
      <c r="J422" s="176"/>
      <c r="K422" s="163">
        <f t="shared" si="144"/>
        <v>0</v>
      </c>
      <c r="L422" s="164">
        <f t="shared" si="128"/>
        <v>0</v>
      </c>
      <c r="M422" s="165">
        <f t="shared" si="129"/>
        <v>81356444.456603989</v>
      </c>
      <c r="N422" s="166">
        <f>'Safety Net and Levy Calculator'!K422*0.925</f>
        <v>0</v>
      </c>
      <c r="O422" s="167">
        <f>'Safety Net and Levy Calculator'!L422*0.925</f>
        <v>0</v>
      </c>
      <c r="P422" s="168">
        <f>'Safety Net and Levy Calculator'!M422*0.925</f>
        <v>75254711.122358695</v>
      </c>
      <c r="Q422" s="169" t="str">
        <f t="shared" si="130"/>
        <v/>
      </c>
      <c r="R422" s="170" t="str">
        <f t="shared" si="131"/>
        <v/>
      </c>
      <c r="S422" s="171">
        <f t="shared" si="132"/>
        <v>0</v>
      </c>
      <c r="T422" s="166">
        <f t="shared" si="145"/>
        <v>0</v>
      </c>
      <c r="U422" s="164">
        <f t="shared" si="133"/>
        <v>0</v>
      </c>
      <c r="V422" s="173">
        <f t="shared" si="134"/>
        <v>1171361.8589859977</v>
      </c>
      <c r="W422" s="224">
        <v>0</v>
      </c>
      <c r="X422" s="175">
        <v>0</v>
      </c>
      <c r="Y422" s="176">
        <v>0</v>
      </c>
      <c r="Z422" s="105"/>
      <c r="AA422" s="106"/>
      <c r="AB422" s="107"/>
      <c r="AC422" s="105"/>
      <c r="AD422" s="106"/>
      <c r="AE422" s="107"/>
      <c r="AF422" s="166"/>
      <c r="AG422" s="164"/>
      <c r="AH422" s="173"/>
      <c r="AI422" s="166"/>
      <c r="AJ422" s="164"/>
      <c r="AK422" s="168"/>
      <c r="AL422" s="166"/>
      <c r="AM422" s="164"/>
      <c r="AN422" s="177"/>
      <c r="AO422" s="166"/>
      <c r="AP422" s="164"/>
      <c r="AQ422" s="165"/>
      <c r="AR422" s="166"/>
      <c r="AS422" s="164"/>
      <c r="AT422" s="173"/>
      <c r="AU422" s="166"/>
      <c r="AV422" s="164"/>
      <c r="AW422" s="173"/>
      <c r="AX422" s="166"/>
      <c r="AY422" s="164"/>
      <c r="AZ422" s="173"/>
      <c r="BA422" s="166"/>
      <c r="BB422" s="164"/>
      <c r="BC422" s="168"/>
      <c r="BD422" s="166"/>
      <c r="BE422" s="164"/>
      <c r="BF422" s="177"/>
      <c r="BG422" s="166"/>
      <c r="BH422" s="164"/>
      <c r="BI422" s="165"/>
      <c r="BJ422" s="166"/>
      <c r="BK422" s="164"/>
      <c r="BL422" s="173"/>
      <c r="BM422" s="166"/>
      <c r="BN422" s="164"/>
      <c r="BO422" s="177"/>
      <c r="BP422" s="166"/>
      <c r="BQ422" s="164"/>
      <c r="BR422" s="165"/>
      <c r="BS422" s="178">
        <f t="shared" si="135"/>
        <v>0</v>
      </c>
      <c r="BT422" s="179">
        <f t="shared" si="136"/>
        <v>0</v>
      </c>
      <c r="BU422" s="180">
        <f t="shared" si="137"/>
        <v>86754706.008985981</v>
      </c>
      <c r="BV422" s="181">
        <f t="shared" si="138"/>
        <v>0</v>
      </c>
      <c r="BW422" s="182">
        <f t="shared" si="139"/>
        <v>0</v>
      </c>
      <c r="BX422" s="183">
        <f t="shared" si="140"/>
        <v>1.0663532137919505</v>
      </c>
      <c r="BY422" s="61">
        <f t="shared" si="119"/>
        <v>0</v>
      </c>
      <c r="BZ422" s="62">
        <f t="shared" si="120"/>
        <v>0</v>
      </c>
      <c r="CA422" s="63">
        <f t="shared" si="121"/>
        <v>0</v>
      </c>
      <c r="CB422" s="61">
        <f t="shared" si="141"/>
        <v>0</v>
      </c>
      <c r="CC422" s="62">
        <f t="shared" si="142"/>
        <v>0</v>
      </c>
      <c r="CD422" s="63">
        <f t="shared" si="143"/>
        <v>0</v>
      </c>
      <c r="CE422" s="61">
        <f t="shared" si="125"/>
        <v>0</v>
      </c>
      <c r="CF422" s="62">
        <f t="shared" si="126"/>
        <v>0</v>
      </c>
      <c r="CG422" s="63">
        <f t="shared" si="127"/>
        <v>0</v>
      </c>
      <c r="CJ422" s="121"/>
    </row>
    <row r="423" spans="1:88" x14ac:dyDescent="0.2">
      <c r="A423" s="11"/>
    </row>
    <row r="424" spans="1:88" ht="44.25" customHeight="1" x14ac:dyDescent="0.2">
      <c r="A424" s="117">
        <v>1</v>
      </c>
      <c r="B424" s="227" t="s">
        <v>920</v>
      </c>
      <c r="C424" s="227"/>
      <c r="D424" s="227"/>
      <c r="E424" s="227"/>
      <c r="F424" s="227"/>
      <c r="G424" s="227"/>
      <c r="H424" s="227"/>
    </row>
    <row r="425" spans="1:88" x14ac:dyDescent="0.2">
      <c r="BU425" s="44"/>
      <c r="BV425" s="44"/>
      <c r="BW425" s="44"/>
      <c r="BX425" s="44"/>
    </row>
    <row r="426" spans="1:88" x14ac:dyDescent="0.2">
      <c r="BU426" s="44"/>
      <c r="BV426" s="44"/>
      <c r="BW426" s="44"/>
      <c r="BX426" s="44"/>
    </row>
    <row r="427" spans="1:88" x14ac:dyDescent="0.2">
      <c r="BU427" s="44"/>
      <c r="BV427" s="44"/>
      <c r="BW427" s="44"/>
      <c r="BX427" s="44"/>
    </row>
    <row r="428" spans="1:88" x14ac:dyDescent="0.2">
      <c r="BU428" s="44"/>
      <c r="BV428" s="44"/>
      <c r="BW428" s="44"/>
      <c r="BX428" s="44"/>
    </row>
    <row r="429" spans="1:88" x14ac:dyDescent="0.2">
      <c r="BU429" s="44"/>
      <c r="BV429" s="44"/>
      <c r="BW429" s="44"/>
      <c r="BX429" s="44"/>
    </row>
    <row r="430" spans="1:88" x14ac:dyDescent="0.2">
      <c r="BU430" s="44"/>
      <c r="BV430" s="44"/>
      <c r="BW430" s="44"/>
      <c r="BX430" s="44"/>
    </row>
    <row r="431" spans="1:88" x14ac:dyDescent="0.2">
      <c r="BU431" s="44"/>
      <c r="BV431" s="44"/>
      <c r="BW431" s="44"/>
      <c r="BX431" s="44"/>
    </row>
    <row r="432" spans="1:88" x14ac:dyDescent="0.2">
      <c r="BU432" s="44"/>
      <c r="BV432" s="44"/>
      <c r="BW432" s="44"/>
      <c r="BX432" s="44"/>
    </row>
    <row r="433" spans="73:76" x14ac:dyDescent="0.2">
      <c r="BU433" s="44"/>
      <c r="BV433" s="44"/>
      <c r="BW433" s="44"/>
      <c r="BX433" s="44"/>
    </row>
    <row r="434" spans="73:76" x14ac:dyDescent="0.2">
      <c r="BU434" s="44"/>
      <c r="BV434" s="44"/>
      <c r="BW434" s="44"/>
      <c r="BX434" s="44"/>
    </row>
    <row r="435" spans="73:76" x14ac:dyDescent="0.2">
      <c r="BU435" s="44"/>
      <c r="BV435" s="44"/>
      <c r="BW435" s="44"/>
      <c r="BX435" s="44"/>
    </row>
    <row r="436" spans="73:76" x14ac:dyDescent="0.2">
      <c r="BU436" s="44"/>
      <c r="BV436" s="44"/>
      <c r="BW436" s="44"/>
      <c r="BX436" s="44"/>
    </row>
    <row r="437" spans="73:76" x14ac:dyDescent="0.2">
      <c r="BU437" s="44"/>
      <c r="BV437" s="44"/>
      <c r="BW437" s="44"/>
      <c r="BX437" s="44"/>
    </row>
    <row r="438" spans="73:76" x14ac:dyDescent="0.2">
      <c r="BU438" s="44"/>
      <c r="BV438" s="44"/>
      <c r="BW438" s="44"/>
      <c r="BX438" s="44"/>
    </row>
    <row r="439" spans="73:76" x14ac:dyDescent="0.2">
      <c r="BU439" s="44"/>
      <c r="BV439" s="44"/>
      <c r="BW439" s="44"/>
      <c r="BX439" s="44"/>
    </row>
    <row r="440" spans="73:76" x14ac:dyDescent="0.2">
      <c r="BU440" s="44"/>
      <c r="BV440" s="44"/>
      <c r="BW440" s="44"/>
      <c r="BX440" s="44"/>
    </row>
    <row r="441" spans="73:76" x14ac:dyDescent="0.2">
      <c r="BU441" s="44"/>
      <c r="BV441" s="44"/>
      <c r="BW441" s="44"/>
      <c r="BX441" s="44"/>
    </row>
    <row r="442" spans="73:76" x14ac:dyDescent="0.2">
      <c r="BU442" s="44"/>
      <c r="BV442" s="44"/>
      <c r="BW442" s="44"/>
      <c r="BX442" s="44"/>
    </row>
    <row r="443" spans="73:76" x14ac:dyDescent="0.2">
      <c r="BU443" s="44"/>
      <c r="BV443" s="44"/>
      <c r="BW443" s="44"/>
      <c r="BX443" s="44"/>
    </row>
    <row r="444" spans="73:76" x14ac:dyDescent="0.2">
      <c r="BU444" s="44"/>
      <c r="BV444" s="44"/>
      <c r="BW444" s="44"/>
      <c r="BX444" s="44"/>
    </row>
    <row r="445" spans="73:76" x14ac:dyDescent="0.2">
      <c r="BU445" s="44"/>
      <c r="BV445" s="44"/>
      <c r="BW445" s="44"/>
      <c r="BX445" s="44"/>
    </row>
  </sheetData>
  <autoFilter ref="A5:CG422"/>
  <mergeCells count="21">
    <mergeCell ref="CB4:CC4"/>
    <mergeCell ref="CE4:CF4"/>
    <mergeCell ref="BG4:BI4"/>
    <mergeCell ref="BJ4:BL4"/>
    <mergeCell ref="BM4:BO4"/>
    <mergeCell ref="BP4:BR4"/>
    <mergeCell ref="B424:H424"/>
    <mergeCell ref="W3:BR3"/>
    <mergeCell ref="D4:V4"/>
    <mergeCell ref="W393:Y393"/>
    <mergeCell ref="BS4:CA4"/>
    <mergeCell ref="AC4:AE4"/>
    <mergeCell ref="AF4:AH4"/>
    <mergeCell ref="AI4:AK4"/>
    <mergeCell ref="AL4:AN4"/>
    <mergeCell ref="AO4:AQ4"/>
    <mergeCell ref="AR4:AT4"/>
    <mergeCell ref="AU4:AW4"/>
    <mergeCell ref="AX4:AZ4"/>
    <mergeCell ref="BA4:BC4"/>
    <mergeCell ref="BD4:BF4"/>
  </mergeCells>
  <conditionalFormatting sqref="A6:B331">
    <cfRule type="expression" dxfId="0" priority="4">
      <formula>LEFT($A$6,3)="BRP"</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ct:contentTypeSchema xmlns:ct="http://schemas.microsoft.com/office/2006/metadata/contentType" xmlns:ma="http://schemas.microsoft.com/office/2006/metadata/properties/metaAttributes" ct:_="" ma:_="" ma:contentTypeName="Evidence Document" ma:contentTypeID="0x0101004C0ADB98B512A647B4F8E41EE5DB38868D00F27D3A784D9F25409AA3D560EB20CDBE" ma:contentTypeVersion="274" ma:contentTypeDescription="" ma:contentTypeScope="" ma:versionID="798e4ec648a087695192a3f48f33d15b">
  <xsd:schema xmlns:xsd="http://www.w3.org/2001/XMLSchema" xmlns:xs="http://www.w3.org/2001/XMLSchema" xmlns:p="http://schemas.microsoft.com/office/2006/metadata/properties" xmlns:ns2="f21d76a0-9ad0-4f9b-a3be-283500ead975" xmlns:ns3="6070561e-1d98-4c9d-a162-b4f939e302d6" targetNamespace="http://schemas.microsoft.com/office/2006/metadata/properties" ma:root="true" ma:fieldsID="b8ec55212e35e3888c2751c3848aad45" ns2:_="" ns3:_="">
    <xsd:import namespace="f21d76a0-9ad0-4f9b-a3be-283500ead975"/>
    <xsd:import namespace="6070561e-1d98-4c9d-a162-b4f939e302d6"/>
    <xsd:element name="properties">
      <xsd:complexType>
        <xsd:sequence>
          <xsd:element name="documentManagement">
            <xsd:complexType>
              <xsd:all>
                <xsd:element ref="ns2:PersonalInfo" minOccurs="0"/>
                <xsd:element ref="ns2:BIL"/>
                <xsd:element ref="ns2:GPMS"/>
                <xsd:element ref="ns2:KeystoneDocumentNo" minOccurs="0"/>
                <xsd:element ref="ns2:KeystoneDocumentAuthor" minOccurs="0"/>
                <xsd:element ref="ns2:KeystoneDocumentLocation" minOccurs="0"/>
                <xsd:element ref="ns2:KeystoneCreatedByFullName" minOccurs="0"/>
                <xsd:element ref="ns2:KeystoneDeclared" minOccurs="0"/>
                <xsd:element ref="ns2:EmailRecipients" minOccurs="0"/>
                <xsd:element ref="ns2:EmailAuthor" minOccurs="0"/>
                <xsd:element ref="ns2:k8ea5009ad4d407cb9b77e5af5162217" minOccurs="0"/>
                <xsd:element ref="ns2:TaxCatchAll" minOccurs="0"/>
                <xsd:element ref="ns2:TaxCatchAllLabel" minOccurs="0"/>
                <xsd:element ref="ns2:NintexExpirationDate" minOccurs="0"/>
                <xsd:element ref="ns2:mf3e4976efcd4ecbbdd6e4bc8450feaa" minOccurs="0"/>
                <xsd:element ref="ns2:o1b39ff6eb174deca6f0776caf90966c" minOccurs="0"/>
                <xsd:element ref="ns2:ad329ac7533946ffa4c78246c85932a0" minOccurs="0"/>
                <xsd:element ref="ns2:CrossCutting" minOccurs="0"/>
                <xsd:element ref="ns2:m519c16a633b4e7183c553dc046453f6" minOccurs="0"/>
                <xsd:element ref="ns2:g608b6bb0bb74d619d4136e40401d1df" minOccurs="0"/>
                <xsd:element ref="ns2:n89f1c10659d42cb91f112ad2f8b0bea" minOccurs="0"/>
                <xsd:element ref="ns2:j5e1ead7bc124362a8c230ba45c1a582" minOccurs="0"/>
                <xsd:element ref="ns2:m7579f702bdd46d0900a361f01f97131" minOccurs="0"/>
                <xsd:element ref="ns2:c8c90c1fe655436193114e39d26464b8" minOccurs="0"/>
                <xsd:element ref="ns2:acb1c27a28214edaae36bc6e1179b452"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d76a0-9ad0-4f9b-a3be-283500ead975" elementFormDefault="qualified">
    <xsd:import namespace="http://schemas.microsoft.com/office/2006/documentManagement/types"/>
    <xsd:import namespace="http://schemas.microsoft.com/office/infopath/2007/PartnerControls"/>
    <xsd:element name="PersonalInfo" ma:index="3" nillable="true" ma:displayName="Personal Info" ma:default="0" ma:description="If the information in this document contains personal data please tick." ma:internalName="PersonalInfo" ma:readOnly="false">
      <xsd:simpleType>
        <xsd:restriction base="dms:Boolean"/>
      </xsd:simpleType>
    </xsd:element>
    <xsd:element name="BIL" ma:index="4" ma:displayName="Business Impact Level" ma:default="0" ma:description="Risk levels reflecting potential consequences of any compromise to confidentiality, integrity or availability of information." ma:format="Dropdown" ma:internalName="BIL" ma:readOnly="false">
      <xsd:simpleType>
        <xsd:restriction base="dms:Choice">
          <xsd:enumeration value="0"/>
          <xsd:enumeration value="1"/>
          <xsd:enumeration value="2"/>
          <xsd:enumeration value="3"/>
          <xsd:enumeration value="4"/>
        </xsd:restriction>
      </xsd:simpleType>
    </xsd:element>
    <xsd:element name="GPMS" ma:index="5" ma:displayName="Security Classification" ma:default="Official" ma:description="If information requires additional care in handling it may be assigned as Official-Sensitive." ma:format="Dropdown" ma:internalName="GPMS" ma:readOnly="false">
      <xsd:simpleType>
        <xsd:restriction base="dms:Choice">
          <xsd:enumeration value="Official"/>
          <xsd:enumeration value="Official-Sensitive"/>
        </xsd:restriction>
      </xsd:simpleType>
    </xsd:element>
    <xsd:element name="KeystoneDocumentNo" ma:index="6" nillable="true" ma:displayName="Keystone Document No" ma:description="Imported Keystone DOC_NO" ma:hidden="true" ma:indexed="true" ma:internalName="KeystoneDocumentNo">
      <xsd:simpleType>
        <xsd:restriction base="dms:Text">
          <xsd:maxLength value="255"/>
        </xsd:restriction>
      </xsd:simpleType>
    </xsd:element>
    <xsd:element name="KeystoneDocumentAuthor" ma:index="7" nillable="true" ma:displayName="Keystone Document Author" ma:description="Imported Keystone Author field" ma:hidden="true" ma:internalName="KeystoneDocumentAuthor">
      <xsd:simpleType>
        <xsd:restriction base="dms:Text">
          <xsd:maxLength value="255"/>
        </xsd:restriction>
      </xsd:simpleType>
    </xsd:element>
    <xsd:element name="KeystoneDocumentLocation" ma:index="8" nillable="true" ma:displayName="Keystone Document Location" ma:description="Original file location in Keystone" ma:hidden="true" ma:internalName="KeystoneDocumentLocation">
      <xsd:simpleType>
        <xsd:restriction base="dms:Note">
          <xsd:maxLength value="255"/>
        </xsd:restriction>
      </xsd:simpleType>
    </xsd:element>
    <xsd:element name="KeystoneCreatedByFullName" ma:index="9" nillable="true" ma:displayName="Keystone Created By Full Name" ma:description="Imported Keystone Created By field" ma:hidden="true" ma:internalName="KeystoneCreatedByFullName">
      <xsd:simpleType>
        <xsd:restriction base="dms:Text">
          <xsd:maxLength value="255"/>
        </xsd:restriction>
      </xsd:simpleType>
    </xsd:element>
    <xsd:element name="KeystoneDeclared" ma:index="10" nillable="true" ma:displayName="Keystone Declared" ma:default="0" ma:description="Has the document been declared as a record" ma:hidden="true" ma:internalName="KeystoneDeclared">
      <xsd:simpleType>
        <xsd:restriction base="dms:Boolean"/>
      </xsd:simpleType>
    </xsd:element>
    <xsd:element name="EmailRecipients" ma:index="11" nillable="true" ma:displayName="Email Recipients" ma:hidden="true" ma:internalName="EmailRecipients" ma:readOnly="false">
      <xsd:simpleType>
        <xsd:restriction base="dms:Text"/>
      </xsd:simpleType>
    </xsd:element>
    <xsd:element name="EmailAuthor" ma:index="12" nillable="true" ma:displayName="Email Author" ma:hidden="true" ma:internalName="EmailAuthor" ma:readOnly="false">
      <xsd:simpleType>
        <xsd:restriction base="dms:Text"/>
      </xsd:simpleType>
    </xsd:element>
    <xsd:element name="k8ea5009ad4d407cb9b77e5af5162217" ma:index="13" nillable="true" ma:taxonomy="true" ma:internalName="k8ea5009ad4d407cb9b77e5af5162217" ma:taxonomyFieldName="NAOSubject" ma:displayName="Secondary Subject" ma:readOnly="false" ma:default="" ma:fieldId="{48ea5009-ad4d-407c-b9b7-7e5af5162217}" ma:taxonomyMulti="true"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cb91a1ac-3f2c-4e3d-88db-2828287a5308}" ma:internalName="TaxCatchAll" ma:showField="CatchAllData" ma:web="6070561e-1d98-4c9d-a162-b4f939e302d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cb91a1ac-3f2c-4e3d-88db-2828287a5308}" ma:internalName="TaxCatchAllLabel" ma:readOnly="true" ma:showField="CatchAllDataLabel" ma:web="6070561e-1d98-4c9d-a162-b4f939e302d6">
      <xsd:complexType>
        <xsd:complexContent>
          <xsd:extension base="dms:MultiChoiceLookup">
            <xsd:sequence>
              <xsd:element name="Value" type="dms:Lookup" maxOccurs="unbounded" minOccurs="0" nillable="true"/>
            </xsd:sequence>
          </xsd:extension>
        </xsd:complexContent>
      </xsd:complexType>
    </xsd:element>
    <xsd:element name="NintexExpirationDate" ma:index="22" nillable="true" ma:displayName="Nintex Expiration Date" ma:default="1900-01-01T00:00:00Z" ma:description="Reference date used by document retention schedules. The date is set according to the field defined in the Content Type Grouping list and is set by a console application that runs daily" ma:format="DateOnly" ma:hidden="true" ma:internalName="NintexExpirationDate" ma:readOnly="false">
      <xsd:simpleType>
        <xsd:restriction base="dms:DateTime"/>
      </xsd:simpleType>
    </xsd:element>
    <xsd:element name="mf3e4976efcd4ecbbdd6e4bc8450feaa" ma:index="23" nillable="true" ma:taxonomy="true" ma:internalName="mf3e4976efcd4ecbbdd6e4bc8450feaa" ma:taxonomyFieldName="PrimarySubject" ma:displayName="Primary Subject" ma:indexed="true" ma:readOnly="false" ma:default="" ma:fieldId="{6f3e4976-efcd-4ecb-bdd6-e4bc8450feaa}"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o1b39ff6eb174deca6f0776caf90966c" ma:index="25" nillable="true" ma:taxonomy="true" ma:internalName="o1b39ff6eb174deca6f0776caf90966c" ma:taxonomyFieldName="ProductName" ma:displayName="Product Name" ma:default="" ma:fieldId="{81b39ff6-eb17-4dec-a6f0-776caf90966c}" ma:sspId="c8812c7e-cc97-4ca4-94bd-8d83d126dc36" ma:termSetId="e01617fe-322c-4498-9051-7854168b5cf1" ma:anchorId="00000000-0000-0000-0000-000000000000" ma:open="true" ma:isKeyword="false">
      <xsd:complexType>
        <xsd:sequence>
          <xsd:element ref="pc:Terms" minOccurs="0" maxOccurs="1"/>
        </xsd:sequence>
      </xsd:complexType>
    </xsd:element>
    <xsd:element name="ad329ac7533946ffa4c78246c85932a0" ma:index="27" nillable="true" ma:taxonomy="true" ma:internalName="ad329ac7533946ffa4c78246c85932a0" ma:taxonomyFieldName="ProductType" ma:displayName="Product Type" ma:default="" ma:fieldId="{ad329ac7-5339-46ff-a4c7-8246c85932a0}" ma:sspId="c8812c7e-cc97-4ca4-94bd-8d83d126dc36" ma:termSetId="3d6dbb51-a544-435d-ae9a-200cee0ab0dd" ma:anchorId="00000000-0000-0000-0000-000000000000" ma:open="true" ma:isKeyword="false">
      <xsd:complexType>
        <xsd:sequence>
          <xsd:element ref="pc:Terms" minOccurs="0" maxOccurs="1"/>
        </xsd:sequence>
      </xsd:complexType>
    </xsd:element>
    <xsd:element name="CrossCutting" ma:index="29" nillable="true" ma:displayName="Cross Cutting" ma:default="1" ma:internalName="CrossCutting">
      <xsd:simpleType>
        <xsd:restriction base="dms:Boolean"/>
      </xsd:simpleType>
    </xsd:element>
    <xsd:element name="m519c16a633b4e7183c553dc046453f6" ma:index="30" nillable="true" ma:taxonomy="true" ma:internalName="m519c16a633b4e7183c553dc046453f6" ma:taxonomyFieldName="Cluster" ma:displayName="Cluster" ma:fieldId="{6519c16a-633b-4e71-83c5-53dc046453f6}" ma:sspId="c8812c7e-cc97-4ca4-94bd-8d83d126dc36" ma:termSetId="694af1db-1d64-49bd-9c07-f701fa3d4b7d" ma:anchorId="00000000-0000-0000-0000-000000000000" ma:open="true" ma:isKeyword="false">
      <xsd:complexType>
        <xsd:sequence>
          <xsd:element ref="pc:Terms" minOccurs="0" maxOccurs="1"/>
        </xsd:sequence>
      </xsd:complexType>
    </xsd:element>
    <xsd:element name="g608b6bb0bb74d619d4136e40401d1df" ma:index="32" nillable="true" ma:taxonomy="true" ma:internalName="g608b6bb0bb74d619d4136e40401d1df" ma:taxonomyFieldName="ProjectStage" ma:displayName="Project Stage" ma:readOnly="false" ma:default="" ma:fieldId="{0608b6bb-0bb7-4d61-9d41-36e40401d1df}" ma:sspId="c8812c7e-cc97-4ca4-94bd-8d83d126dc36" ma:termSetId="9cb7564e-92e7-4842-b368-87a5a2ed6a33" ma:anchorId="00000000-0000-0000-0000-000000000000" ma:open="true" ma:isKeyword="false">
      <xsd:complexType>
        <xsd:sequence>
          <xsd:element ref="pc:Terms" minOccurs="0" maxOccurs="1"/>
        </xsd:sequence>
      </xsd:complexType>
    </xsd:element>
    <xsd:element name="n89f1c10659d42cb91f112ad2f8b0bea" ma:index="35" nillable="true" ma:taxonomy="true" ma:internalName="n89f1c10659d42cb91f112ad2f8b0bea" ma:taxonomyFieldName="Country" ma:displayName="Country" ma:default="" ma:fieldId="{789f1c10-659d-42cb-91f1-12ad2f8b0bea}" ma:sspId="c8812c7e-cc97-4ca4-94bd-8d83d126dc36" ma:termSetId="eb2cb72a-badb-46a2-91fa-6b05b5ecc1f5" ma:anchorId="f4bcee79-bd34-407d-9893-60fa4435a861" ma:open="true" ma:isKeyword="false">
      <xsd:complexType>
        <xsd:sequence>
          <xsd:element ref="pc:Terms" minOccurs="0" maxOccurs="1"/>
        </xsd:sequence>
      </xsd:complexType>
    </xsd:element>
    <xsd:element name="j5e1ead7bc124362a8c230ba45c1a582" ma:index="37" nillable="true" ma:taxonomy="true" ma:internalName="j5e1ead7bc124362a8c230ba45c1a582" ma:taxonomyFieldName="Primary_x0020_Organisation" ma:displayName="Primary Organisation" ma:default="" ma:fieldId="{35e1ead7-bc12-4362-a8c2-30ba45c1a582}"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7579f702bdd46d0900a361f01f97131" ma:index="39" nillable="true" ma:taxonomy="true" ma:internalName="m7579f702bdd46d0900a361f01f97131" ma:taxonomyFieldName="Secondary_x0020_Organisations" ma:displayName="Secondary Organisations" ma:default="" ma:fieldId="{67579f70-2bdd-46d0-900a-361f01f97131}" ma:taxonomyMulti="true"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c8c90c1fe655436193114e39d26464b8" ma:index="42" nillable="true" ma:taxonomy="true" ma:internalName="c8c90c1fe655436193114e39d26464b8" ma:taxonomyFieldName="EvidenceType" ma:displayName="Evidence Type" ma:fieldId="{c8c90c1f-e655-4361-9311-4e39d26464b8}" ma:sspId="c8812c7e-cc97-4ca4-94bd-8d83d126dc36" ma:termSetId="eb2cb72a-badb-46a2-91fa-6b05b5ecc1f5" ma:anchorId="9b2be6c3-49cc-48b4-add6-119bab6fb91b" ma:open="true" ma:isKeyword="false">
      <xsd:complexType>
        <xsd:sequence>
          <xsd:element ref="pc:Terms" minOccurs="0" maxOccurs="1"/>
        </xsd:sequence>
      </xsd:complexType>
    </xsd:element>
    <xsd:element name="acb1c27a28214edaae36bc6e1179b452" ma:index="43" nillable="true" ma:taxonomy="true" ma:internalName="acb1c27a28214edaae36bc6e1179b452" ma:taxonomyFieldName="CoverageYear" ma:displayName="Coverage Year" ma:default="" ma:fieldId="{acb1c27a-2821-4eda-ae36-bc6e1179b452}" ma:sspId="c8812c7e-cc97-4ca4-94bd-8d83d126dc36" ma:termSetId="58d0820c-e8ec-4e3f-8508-50579be3280d"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70561e-1d98-4c9d-a162-b4f939e302d6"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8812c7e-cc97-4ca4-94bd-8d83d126dc36" ContentTypeId="0x0101004C0ADB98B512A647B4F8E41EE5DB38868D"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KeystoneDocumentAuthor xmlns="f21d76a0-9ad0-4f9b-a3be-283500ead975" xsi:nil="true"/>
    <KeystoneCreatedByFullName xmlns="f21d76a0-9ad0-4f9b-a3be-283500ead975" xsi:nil="true"/>
    <o1b39ff6eb174deca6f0776caf90966c xmlns="f21d76a0-9ad0-4f9b-a3be-283500ead975">
      <Terms xmlns="http://schemas.microsoft.com/office/infopath/2007/PartnerControls">
        <TermInfo xmlns="http://schemas.microsoft.com/office/infopath/2007/PartnerControls">
          <TermName xmlns="http://schemas.microsoft.com/office/infopath/2007/PartnerControls">Business Rates Retention</TermName>
          <TermId xmlns="http://schemas.microsoft.com/office/infopath/2007/PartnerControls">a5f9bafa-b09d-4fc4-9563-25ff3bc6d4ea</TermId>
        </TermInfo>
      </Terms>
    </o1b39ff6eb174deca6f0776caf90966c>
    <mf3e4976efcd4ecbbdd6e4bc8450feaa xmlns="f21d76a0-9ad0-4f9b-a3be-283500ead975">
      <Terms xmlns="http://schemas.microsoft.com/office/infopath/2007/PartnerControls"/>
    </mf3e4976efcd4ecbbdd6e4bc8450feaa>
    <acb1c27a28214edaae36bc6e1179b452 xmlns="f21d76a0-9ad0-4f9b-a3be-283500ead975">
      <Terms xmlns="http://schemas.microsoft.com/office/infopath/2007/PartnerControls">
        <TermInfo xmlns="http://schemas.microsoft.com/office/infopath/2007/PartnerControls">
          <TermName xmlns="http://schemas.microsoft.com/office/infopath/2007/PartnerControls">2014-15</TermName>
          <TermId xmlns="http://schemas.microsoft.com/office/infopath/2007/PartnerControls">8cbd148b-e2b7-4713-b261-df97d1be4075</TermId>
        </TermInfo>
      </Terms>
    </acb1c27a28214edaae36bc6e1179b452>
    <m7579f702bdd46d0900a361f01f97131 xmlns="f21d76a0-9ad0-4f9b-a3be-283500ead975">
      <Terms xmlns="http://schemas.microsoft.com/office/infopath/2007/PartnerControls"/>
    </m7579f702bdd46d0900a361f01f97131>
    <g608b6bb0bb74d619d4136e40401d1df xmlns="f21d76a0-9ad0-4f9b-a3be-283500ead975">
      <Terms xmlns="http://schemas.microsoft.com/office/infopath/2007/PartnerControls"/>
    </g608b6bb0bb74d619d4136e40401d1df>
    <NintexExpirationDate xmlns="f21d76a0-9ad0-4f9b-a3be-283500ead975">1900-01-01T00:00:00+00:00</NintexExpirationDate>
    <GPMS xmlns="f21d76a0-9ad0-4f9b-a3be-283500ead975">Official</GPMS>
    <c8c90c1fe655436193114e39d26464b8 xmlns="f21d76a0-9ad0-4f9b-a3be-283500ead975">
      <Terms xmlns="http://schemas.microsoft.com/office/infopath/2007/PartnerControls"/>
    </c8c90c1fe655436193114e39d26464b8>
    <PersonalInfo xmlns="f21d76a0-9ad0-4f9b-a3be-283500ead975">false</PersonalInfo>
    <KeystoneDeclared xmlns="f21d76a0-9ad0-4f9b-a3be-283500ead975">false</KeystoneDeclared>
    <EmailAuthor xmlns="f21d76a0-9ad0-4f9b-a3be-283500ead975" xsi:nil="true"/>
    <TaxCatchAll xmlns="f21d76a0-9ad0-4f9b-a3be-283500ead975">
      <Value>930</Value>
      <Value>129</Value>
      <Value>450</Value>
      <Value>449</Value>
      <Value>329</Value>
      <Value>357</Value>
    </TaxCatchAll>
    <CrossCutting xmlns="f21d76a0-9ad0-4f9b-a3be-283500ead975">true</CrossCutting>
    <m519c16a633b4e7183c553dc046453f6 xmlns="f21d76a0-9ad0-4f9b-a3be-283500ead975">
      <Terms xmlns="http://schemas.microsoft.com/office/infopath/2007/PartnerControls">
        <TermInfo xmlns="http://schemas.microsoft.com/office/infopath/2007/PartnerControls">
          <TermName xmlns="http://schemas.microsoft.com/office/infopath/2007/PartnerControls">Local service delivery and user experience</TermName>
          <TermId xmlns="http://schemas.microsoft.com/office/infopath/2007/PartnerControls">9312f599-5710-4180-b552-6cde1eaa00e3</TermId>
        </TermInfo>
      </Terms>
    </m519c16a633b4e7183c553dc046453f6>
    <KeystoneDocumentNo xmlns="f21d76a0-9ad0-4f9b-a3be-283500ead975" xsi:nil="true"/>
    <k8ea5009ad4d407cb9b77e5af5162217 xmlns="f21d76a0-9ad0-4f9b-a3be-283500ead975">
      <Terms xmlns="http://schemas.microsoft.com/office/infopath/2007/PartnerControls"/>
    </k8ea5009ad4d407cb9b77e5af5162217>
    <EmailRecipients xmlns="f21d76a0-9ad0-4f9b-a3be-283500ead975" xsi:nil="true"/>
    <BIL xmlns="f21d76a0-9ad0-4f9b-a3be-283500ead975">0</BIL>
    <ad329ac7533946ffa4c78246c85932a0 xmlns="f21d76a0-9ad0-4f9b-a3be-283500ead975">
      <Terms xmlns="http://schemas.microsoft.com/office/infopath/2007/PartnerControls">
        <TermInfo xmlns="http://schemas.microsoft.com/office/infopath/2007/PartnerControls">
          <TermName xmlns="http://schemas.microsoft.com/office/infopath/2007/PartnerControls">Value For Money output</TermName>
          <TermId xmlns="http://schemas.microsoft.com/office/infopath/2007/PartnerControls">e89aa705-d236-4daa-907f-7e3cf39fc52f</TermId>
        </TermInfo>
      </Terms>
    </ad329ac7533946ffa4c78246c85932a0>
    <j5e1ead7bc124362a8c230ba45c1a582 xmlns="f21d76a0-9ad0-4f9b-a3be-283500ead975">
      <Terms xmlns="http://schemas.microsoft.com/office/infopath/2007/PartnerControls">
        <TermInfo xmlns="http://schemas.microsoft.com/office/infopath/2007/PartnerControls">
          <TermName xmlns="http://schemas.microsoft.com/office/infopath/2007/PartnerControls">Department for Communities and Local Government</TermName>
          <TermId xmlns="http://schemas.microsoft.com/office/infopath/2007/PartnerControls">b229c05e-4174-4aba-ae5e-04d6248c5f4d</TermId>
        </TermInfo>
      </Terms>
    </j5e1ead7bc124362a8c230ba45c1a582>
    <n89f1c10659d42cb91f112ad2f8b0bea xmlns="f21d76a0-9ad0-4f9b-a3be-283500ead975">
      <Terms xmlns="http://schemas.microsoft.com/office/infopath/2007/PartnerControls"/>
    </n89f1c10659d42cb91f112ad2f8b0bea>
    <KeystoneDocumentLocation xmlns="f21d76a0-9ad0-4f9b-a3be-283500ead975" xsi:nil="true"/>
    <_dlc_DocId xmlns="6070561e-1d98-4c9d-a162-b4f939e302d6">JEMZR2VWYEJU-1-25501</_dlc_DocId>
    <_dlc_DocIdUrl xmlns="6070561e-1d98-4c9d-a162-b4f939e302d6">
      <Url>http://naotank.nao.gsi.gov.uk/Sites/CLG/_layouts/15/DocIdRedir.aspx?ID=JEMZR2VWYEJU-1-25501</Url>
      <Description>JEMZR2VWYEJU-1-25501</Description>
    </_dlc_DocIdUrl>
  </documentManagement>
</p:properties>
</file>

<file path=customXml/itemProps1.xml><?xml version="1.0" encoding="utf-8"?>
<ds:datastoreItem xmlns:ds="http://schemas.openxmlformats.org/officeDocument/2006/customXml" ds:itemID="{3276BCE6-EDED-4B1C-AAC2-B7CD66FB5C20}"/>
</file>

<file path=customXml/itemProps2.xml><?xml version="1.0" encoding="utf-8"?>
<ds:datastoreItem xmlns:ds="http://schemas.openxmlformats.org/officeDocument/2006/customXml" ds:itemID="{69D466F0-E281-4747-91E1-F6BCA2D02E89}"/>
</file>

<file path=customXml/itemProps3.xml><?xml version="1.0" encoding="utf-8"?>
<ds:datastoreItem xmlns:ds="http://schemas.openxmlformats.org/officeDocument/2006/customXml" ds:itemID="{9508A778-98E3-4E5F-B710-C741889ED821}"/>
</file>

<file path=customXml/itemProps4.xml><?xml version="1.0" encoding="utf-8"?>
<ds:datastoreItem xmlns:ds="http://schemas.openxmlformats.org/officeDocument/2006/customXml" ds:itemID="{EE2C8B0E-5363-4641-A946-4A8060C8B494}"/>
</file>

<file path=customXml/itemProps5.xml><?xml version="1.0" encoding="utf-8"?>
<ds:datastoreItem xmlns:ds="http://schemas.openxmlformats.org/officeDocument/2006/customXml" ds:itemID="{3A9D7277-8461-45B1-A642-C600F9410DBE}"/>
</file>

<file path=customXml/itemProps6.xml><?xml version="1.0" encoding="utf-8"?>
<ds:datastoreItem xmlns:ds="http://schemas.openxmlformats.org/officeDocument/2006/customXml" ds:itemID="{6B556BE7-F4E5-4560-8D52-C37487F831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Safety Net and Levy Calculator</vt:lpstr>
      <vt:lpstr>'Safety Net and Levy Calculator'!Print_Area</vt:lpstr>
    </vt:vector>
  </TitlesOfParts>
  <Company>DCLG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JFarrar</dc:creator>
  <cp:lastModifiedBy>PATON, Cameron</cp:lastModifiedBy>
  <cp:lastPrinted>2016-10-19T09:40:13Z</cp:lastPrinted>
  <dcterms:created xsi:type="dcterms:W3CDTF">2013-07-12T16:47:25Z</dcterms:created>
  <dcterms:modified xsi:type="dcterms:W3CDTF">2017-03-27T10:38:01Z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a118882d-37be-4441-a292-69cae9f83652</vt:lpwstr>
  </property>
  <property fmtid="{D5CDD505-2E9C-101B-9397-08002B2CF9AE}" pid="3" name="bjSaver">
    <vt:lpwstr>o5fJV8S8DurcbLz9I51XwmpE+64uAzj2</vt:lpwstr>
  </property>
  <property fmtid="{D5CDD505-2E9C-101B-9397-08002B2CF9AE}" pid="4" name="bjDocumentSecurityLabel">
    <vt:lpwstr>No Marking</vt:lpwstr>
  </property>
  <property fmtid="{D5CDD505-2E9C-101B-9397-08002B2CF9AE}" pid="5" name="ContentTypeId">
    <vt:lpwstr>0x0101004C0ADB98B512A647B4F8E41EE5DB38868D00F27D3A784D9F25409AA3D560EB20CDBE</vt:lpwstr>
  </property>
  <property fmtid="{D5CDD505-2E9C-101B-9397-08002B2CF9AE}" pid="6" name="Secondary_x0020_Organisations">
    <vt:lpwstr/>
  </property>
  <property fmtid="{D5CDD505-2E9C-101B-9397-08002B2CF9AE}" pid="7" name="ProductName">
    <vt:lpwstr>930;#Business Rates Retention|a5f9bafa-b09d-4fc4-9563-25ff3bc6d4ea</vt:lpwstr>
  </property>
  <property fmtid="{D5CDD505-2E9C-101B-9397-08002B2CF9AE}" pid="8" name="NAOSubject">
    <vt:lpwstr/>
  </property>
  <property fmtid="{D5CDD505-2E9C-101B-9397-08002B2CF9AE}" pid="9" name="ProjectStage">
    <vt:lpwstr/>
  </property>
  <property fmtid="{D5CDD505-2E9C-101B-9397-08002B2CF9AE}" pid="10" name="Country">
    <vt:lpwstr/>
  </property>
  <property fmtid="{D5CDD505-2E9C-101B-9397-08002B2CF9AE}" pid="11" name="f1dac000fcdc4049bff9f9dd01e1f968">
    <vt:lpwstr>Local Government|dbaac598-91d8-4670-9fe2-1a9f0a2ace58</vt:lpwstr>
  </property>
  <property fmtid="{D5CDD505-2E9C-101B-9397-08002B2CF9AE}" pid="12" name="CoverageYear">
    <vt:lpwstr>449;#2014-15|8cbd148b-e2b7-4713-b261-df97d1be4075</vt:lpwstr>
  </property>
  <property fmtid="{D5CDD505-2E9C-101B-9397-08002B2CF9AE}" pid="13" name="Cluster">
    <vt:lpwstr>329;#Local service delivery and user experience|9312f599-5710-4180-b552-6cde1eaa00e3</vt:lpwstr>
  </property>
  <property fmtid="{D5CDD505-2E9C-101B-9397-08002B2CF9AE}" pid="14" name="EvidenceType">
    <vt:lpwstr/>
  </property>
  <property fmtid="{D5CDD505-2E9C-101B-9397-08002B2CF9AE}" pid="15" name="PrimarySubject">
    <vt:lpwstr/>
  </property>
  <property fmtid="{D5CDD505-2E9C-101B-9397-08002B2CF9AE}" pid="16" name="ProductType">
    <vt:lpwstr>450;#Value For Money output|e89aa705-d236-4daa-907f-7e3cf39fc52f</vt:lpwstr>
  </property>
  <property fmtid="{D5CDD505-2E9C-101B-9397-08002B2CF9AE}" pid="17" name="Primary_x0020_Organisation">
    <vt:lpwstr>129;#Department for Communities and Local Government|b229c05e-4174-4aba-ae5e-04d6248c5f4d</vt:lpwstr>
  </property>
  <property fmtid="{D5CDD505-2E9C-101B-9397-08002B2CF9AE}" pid="18" name="Secondary Organisations">
    <vt:lpwstr/>
  </property>
  <property fmtid="{D5CDD505-2E9C-101B-9397-08002B2CF9AE}" pid="19" name="Primary Organisation">
    <vt:lpwstr>129;#Department for Communities and Local Government|b229c05e-4174-4aba-ae5e-04d6248c5f4d</vt:lpwstr>
  </property>
  <property fmtid="{D5CDD505-2E9C-101B-9397-08002B2CF9AE}" pid="20" name="_dlc_DocIdItemGuid">
    <vt:lpwstr>0dff814b-294b-4c84-9713-5a2c5d5ba367</vt:lpwstr>
  </property>
  <property fmtid="{D5CDD505-2E9C-101B-9397-08002B2CF9AE}" pid="21" name="CorporateTeam">
    <vt:lpwstr>357;#Local Government|dbaac598-91d8-4670-9fe2-1a9f0a2ace58</vt:lpwstr>
  </property>
</Properties>
</file>