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o-lon-home\HomesA-H$\BROW114\Annual reports\D&amp;I AR and ED 2016-17\FINAL DOCUMENTS\"/>
    </mc:Choice>
  </mc:AlternateContent>
  <bookViews>
    <workbookView xWindow="0" yWindow="0" windowWidth="25200" windowHeight="11496"/>
  </bookViews>
  <sheets>
    <sheet name="Workforce 1" sheetId="1" r:id="rId1"/>
    <sheet name="Workforce 2" sheetId="2" r:id="rId2"/>
    <sheet name="Graduate recruitment " sheetId="8" r:id="rId3"/>
    <sheet name="Recruitment other" sheetId="4" r:id="rId4"/>
    <sheet name="Applications for promotions" sheetId="5" r:id="rId5"/>
    <sheet name="Promotions" sheetId="6" r:id="rId6"/>
    <sheet name="Appraisals- ratings" sheetId="7" r:id="rId7"/>
  </sheets>
  <definedNames>
    <definedName name="_xlnm.Print_Area" localSheetId="4">'Applications for promotions'!$A$1:$M$31</definedName>
    <definedName name="_xlnm.Print_Area" localSheetId="2">'Graduate recruitment '!$A$1:$P$60</definedName>
    <definedName name="_xlnm.Print_Area" localSheetId="0">'Workforce 1'!$A$1:$Q$36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4" l="1"/>
  <c r="P21" i="4"/>
  <c r="P22" i="4"/>
  <c r="P23" i="4"/>
  <c r="P24" i="4"/>
  <c r="P25" i="4"/>
  <c r="P26" i="4"/>
  <c r="P27" i="4"/>
  <c r="P19" i="4"/>
  <c r="O49" i="8" l="1"/>
  <c r="O46" i="8"/>
  <c r="O45" i="8"/>
  <c r="N45" i="8"/>
  <c r="N46" i="8"/>
  <c r="M51" i="8" l="1"/>
  <c r="M50" i="8"/>
  <c r="P49" i="8"/>
  <c r="N49" i="8"/>
  <c r="M49" i="8"/>
  <c r="L49" i="8"/>
  <c r="K49" i="8"/>
  <c r="J49" i="8"/>
  <c r="I49" i="8"/>
  <c r="H49" i="8"/>
  <c r="G49" i="8"/>
  <c r="F49" i="8"/>
  <c r="E49" i="8"/>
  <c r="D49" i="8"/>
  <c r="C49" i="8"/>
  <c r="M48" i="8"/>
  <c r="M47" i="8"/>
  <c r="P46" i="8"/>
  <c r="M46" i="8"/>
  <c r="L46" i="8"/>
  <c r="K46" i="8"/>
  <c r="J46" i="8"/>
  <c r="I46" i="8"/>
  <c r="G46" i="8"/>
  <c r="F46" i="8"/>
  <c r="E46" i="8"/>
  <c r="D46" i="8"/>
  <c r="C46" i="8"/>
  <c r="P45" i="8"/>
  <c r="M45" i="8"/>
  <c r="L45" i="8"/>
  <c r="K45" i="8"/>
  <c r="J45" i="8"/>
  <c r="I45" i="8"/>
  <c r="G45" i="8"/>
  <c r="F45" i="8"/>
  <c r="E45" i="8"/>
  <c r="D45" i="8"/>
  <c r="C45" i="8"/>
  <c r="P41" i="8"/>
  <c r="H41" i="8"/>
  <c r="P40" i="8"/>
  <c r="L50" i="8" s="1"/>
  <c r="H40" i="8"/>
  <c r="H50" i="8" s="1"/>
  <c r="P38" i="8"/>
  <c r="H38" i="8"/>
  <c r="P37" i="8"/>
  <c r="D47" i="8" s="1"/>
  <c r="H37" i="8"/>
  <c r="H47" i="8" s="1"/>
  <c r="H36" i="8"/>
  <c r="H46" i="8" s="1"/>
  <c r="H35" i="8"/>
  <c r="H45" i="8" s="1"/>
  <c r="H48" i="8" l="1"/>
  <c r="L47" i="8"/>
  <c r="I50" i="8"/>
  <c r="E50" i="8"/>
  <c r="P47" i="8"/>
  <c r="O47" i="8"/>
  <c r="N48" i="8"/>
  <c r="O50" i="8"/>
  <c r="P51" i="8"/>
  <c r="O51" i="8"/>
  <c r="D51" i="8"/>
  <c r="E47" i="8"/>
  <c r="I47" i="8"/>
  <c r="D48" i="8"/>
  <c r="L48" i="8"/>
  <c r="F50" i="8"/>
  <c r="J50" i="8"/>
  <c r="N50" i="8"/>
  <c r="E51" i="8"/>
  <c r="I51" i="8"/>
  <c r="G48" i="8"/>
  <c r="P48" i="8"/>
  <c r="L51" i="8"/>
  <c r="F47" i="8"/>
  <c r="J47" i="8"/>
  <c r="N47" i="8"/>
  <c r="E48" i="8"/>
  <c r="I48" i="8"/>
  <c r="C50" i="8"/>
  <c r="G50" i="8"/>
  <c r="K50" i="8"/>
  <c r="P50" i="8"/>
  <c r="F51" i="8"/>
  <c r="J51" i="8"/>
  <c r="N51" i="8"/>
  <c r="C48" i="8"/>
  <c r="K48" i="8"/>
  <c r="H51" i="8"/>
  <c r="C47" i="8"/>
  <c r="G47" i="8"/>
  <c r="K47" i="8"/>
  <c r="F48" i="8"/>
  <c r="J48" i="8"/>
  <c r="D50" i="8"/>
  <c r="C51" i="8"/>
  <c r="G51" i="8"/>
  <c r="K51" i="8"/>
  <c r="C29" i="8" l="1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C28" i="2" l="1"/>
  <c r="H24" i="7" l="1"/>
  <c r="F24" i="7"/>
  <c r="G22" i="7" s="1"/>
  <c r="D24" i="7"/>
  <c r="E23" i="7" s="1"/>
  <c r="B24" i="7"/>
  <c r="C22" i="7" s="1"/>
  <c r="H23" i="7"/>
  <c r="G23" i="7"/>
  <c r="H22" i="7"/>
  <c r="E22" i="7"/>
  <c r="H21" i="7"/>
  <c r="E21" i="7"/>
  <c r="E24" i="7" s="1"/>
  <c r="H18" i="7"/>
  <c r="F18" i="7"/>
  <c r="G17" i="7" s="1"/>
  <c r="D18" i="7"/>
  <c r="E17" i="7" s="1"/>
  <c r="B18" i="7"/>
  <c r="C17" i="7" s="1"/>
  <c r="H17" i="7"/>
  <c r="H16" i="7"/>
  <c r="H15" i="7"/>
  <c r="G12" i="7"/>
  <c r="F12" i="7"/>
  <c r="E12" i="7"/>
  <c r="D12" i="7"/>
  <c r="C12" i="7"/>
  <c r="B12" i="7"/>
  <c r="H11" i="7"/>
  <c r="G11" i="7"/>
  <c r="E11" i="7"/>
  <c r="C11" i="7"/>
  <c r="H10" i="7"/>
  <c r="G10" i="7"/>
  <c r="E10" i="7"/>
  <c r="C10" i="7"/>
  <c r="H9" i="7"/>
  <c r="H12" i="7" s="1"/>
  <c r="G9" i="7"/>
  <c r="E9" i="7"/>
  <c r="C9" i="7"/>
  <c r="H6" i="7"/>
  <c r="F6" i="7"/>
  <c r="D6" i="7"/>
  <c r="E5" i="7" s="1"/>
  <c r="B6" i="7"/>
  <c r="H5" i="7"/>
  <c r="G5" i="7"/>
  <c r="C5" i="7"/>
  <c r="H4" i="7"/>
  <c r="G4" i="7"/>
  <c r="G6" i="7" s="1"/>
  <c r="C4" i="7"/>
  <c r="C6" i="7" s="1"/>
  <c r="C30" i="6"/>
  <c r="L29" i="6"/>
  <c r="K29" i="6"/>
  <c r="J29" i="6"/>
  <c r="I29" i="6"/>
  <c r="H29" i="6"/>
  <c r="G29" i="6"/>
  <c r="F29" i="6"/>
  <c r="E29" i="6"/>
  <c r="D29" i="6"/>
  <c r="C29" i="6"/>
  <c r="B29" i="6"/>
  <c r="B28" i="6"/>
  <c r="L27" i="6"/>
  <c r="K27" i="6"/>
  <c r="J27" i="6"/>
  <c r="I27" i="6"/>
  <c r="H27" i="6"/>
  <c r="G27" i="6"/>
  <c r="F27" i="6"/>
  <c r="E27" i="6"/>
  <c r="D27" i="6"/>
  <c r="C27" i="6"/>
  <c r="B27" i="6"/>
  <c r="L26" i="6"/>
  <c r="K26" i="6"/>
  <c r="J26" i="6"/>
  <c r="I26" i="6"/>
  <c r="H26" i="6"/>
  <c r="G26" i="6"/>
  <c r="F26" i="6"/>
  <c r="E26" i="6"/>
  <c r="D26" i="6"/>
  <c r="C26" i="6"/>
  <c r="B26" i="6"/>
  <c r="L25" i="6"/>
  <c r="K25" i="6"/>
  <c r="J25" i="6"/>
  <c r="I25" i="6"/>
  <c r="H25" i="6"/>
  <c r="G25" i="6"/>
  <c r="F25" i="6"/>
  <c r="E25" i="6"/>
  <c r="D25" i="6"/>
  <c r="B25" i="6"/>
  <c r="L24" i="6"/>
  <c r="K24" i="6"/>
  <c r="J24" i="6"/>
  <c r="I24" i="6"/>
  <c r="H24" i="6"/>
  <c r="G24" i="6"/>
  <c r="F24" i="6"/>
  <c r="E24" i="6"/>
  <c r="D24" i="6"/>
  <c r="C24" i="6"/>
  <c r="B24" i="6"/>
  <c r="L23" i="6"/>
  <c r="K23" i="6"/>
  <c r="J23" i="6"/>
  <c r="I23" i="6"/>
  <c r="H23" i="6"/>
  <c r="G23" i="6"/>
  <c r="F23" i="6"/>
  <c r="E23" i="6"/>
  <c r="D23" i="6"/>
  <c r="C23" i="6"/>
  <c r="B23" i="6"/>
  <c r="L22" i="6"/>
  <c r="K22" i="6"/>
  <c r="J22" i="6"/>
  <c r="I22" i="6"/>
  <c r="H22" i="6"/>
  <c r="G22" i="6"/>
  <c r="F22" i="6"/>
  <c r="E22" i="6"/>
  <c r="D22" i="6"/>
  <c r="C22" i="6"/>
  <c r="B22" i="6"/>
  <c r="L15" i="6"/>
  <c r="L30" i="6" s="1"/>
  <c r="K15" i="6"/>
  <c r="K30" i="6" s="1"/>
  <c r="J15" i="6"/>
  <c r="J30" i="6" s="1"/>
  <c r="I15" i="6"/>
  <c r="I30" i="6" s="1"/>
  <c r="H15" i="6"/>
  <c r="H30" i="6" s="1"/>
  <c r="G15" i="6"/>
  <c r="G30" i="6" s="1"/>
  <c r="F15" i="6"/>
  <c r="F30" i="6" s="1"/>
  <c r="E15" i="6"/>
  <c r="E30" i="6" s="1"/>
  <c r="D15" i="6"/>
  <c r="D30" i="6" s="1"/>
  <c r="C15" i="6"/>
  <c r="B15" i="6"/>
  <c r="B30" i="6" s="1"/>
  <c r="B31" i="5"/>
  <c r="L30" i="5"/>
  <c r="K30" i="5"/>
  <c r="J30" i="5"/>
  <c r="I30" i="5"/>
  <c r="H30" i="5"/>
  <c r="G30" i="5"/>
  <c r="F30" i="5"/>
  <c r="E30" i="5"/>
  <c r="D30" i="5"/>
  <c r="C30" i="5"/>
  <c r="B30" i="5"/>
  <c r="C29" i="5"/>
  <c r="B29" i="5"/>
  <c r="L28" i="5"/>
  <c r="K28" i="5"/>
  <c r="J28" i="5"/>
  <c r="I28" i="5"/>
  <c r="H28" i="5"/>
  <c r="G28" i="5"/>
  <c r="F28" i="5"/>
  <c r="E28" i="5"/>
  <c r="D28" i="5"/>
  <c r="C28" i="5"/>
  <c r="B28" i="5"/>
  <c r="L27" i="5"/>
  <c r="K27" i="5"/>
  <c r="J27" i="5"/>
  <c r="I27" i="5"/>
  <c r="H27" i="5"/>
  <c r="G27" i="5"/>
  <c r="F27" i="5"/>
  <c r="E27" i="5"/>
  <c r="D27" i="5"/>
  <c r="C27" i="5"/>
  <c r="B27" i="5"/>
  <c r="L26" i="5"/>
  <c r="K26" i="5"/>
  <c r="J26" i="5"/>
  <c r="I26" i="5"/>
  <c r="H26" i="5"/>
  <c r="G26" i="5"/>
  <c r="F26" i="5"/>
  <c r="E26" i="5"/>
  <c r="D26" i="5"/>
  <c r="C26" i="5"/>
  <c r="B26" i="5"/>
  <c r="L25" i="5"/>
  <c r="K25" i="5"/>
  <c r="J25" i="5"/>
  <c r="I25" i="5"/>
  <c r="H25" i="5"/>
  <c r="G25" i="5"/>
  <c r="F25" i="5"/>
  <c r="E25" i="5"/>
  <c r="D25" i="5"/>
  <c r="C25" i="5"/>
  <c r="B25" i="5"/>
  <c r="L24" i="5"/>
  <c r="K24" i="5"/>
  <c r="J24" i="5"/>
  <c r="I24" i="5"/>
  <c r="H24" i="5"/>
  <c r="G24" i="5"/>
  <c r="F24" i="5"/>
  <c r="E24" i="5"/>
  <c r="D24" i="5"/>
  <c r="C24" i="5"/>
  <c r="B24" i="5"/>
  <c r="C23" i="5"/>
  <c r="C31" i="5" s="1"/>
  <c r="B23" i="5"/>
  <c r="L15" i="5"/>
  <c r="L31" i="5" s="1"/>
  <c r="K15" i="5"/>
  <c r="K31" i="5" s="1"/>
  <c r="J15" i="5"/>
  <c r="I15" i="5"/>
  <c r="I31" i="5" s="1"/>
  <c r="H15" i="5"/>
  <c r="H31" i="5" s="1"/>
  <c r="G15" i="5"/>
  <c r="G31" i="5" s="1"/>
  <c r="F15" i="5"/>
  <c r="E15" i="5"/>
  <c r="E31" i="5" s="1"/>
  <c r="D15" i="5"/>
  <c r="D31" i="5" s="1"/>
  <c r="C15" i="5"/>
  <c r="F31" i="5" s="1"/>
  <c r="B15" i="5"/>
  <c r="J31" i="5" l="1"/>
  <c r="C15" i="7"/>
  <c r="C18" i="7" s="1"/>
  <c r="C16" i="7"/>
  <c r="E15" i="7"/>
  <c r="E18" i="7" s="1"/>
  <c r="E16" i="7"/>
  <c r="G21" i="7"/>
  <c r="G24" i="7" s="1"/>
  <c r="G15" i="7"/>
  <c r="G16" i="7"/>
  <c r="E4" i="7"/>
  <c r="E6" i="7" s="1"/>
  <c r="C21" i="7"/>
  <c r="C24" i="7" s="1"/>
  <c r="G18" i="7" l="1"/>
  <c r="M27" i="4" l="1"/>
  <c r="I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P13" i="4"/>
  <c r="O13" i="4"/>
  <c r="O27" i="4" s="1"/>
  <c r="N13" i="4"/>
  <c r="N27" i="4" s="1"/>
  <c r="M13" i="4"/>
  <c r="L13" i="4"/>
  <c r="L27" i="4" s="1"/>
  <c r="K13" i="4"/>
  <c r="K27" i="4" s="1"/>
  <c r="J13" i="4"/>
  <c r="J27" i="4" s="1"/>
  <c r="H13" i="4"/>
  <c r="H27" i="4" s="1"/>
  <c r="G13" i="4"/>
  <c r="G27" i="4" s="1"/>
  <c r="F13" i="4"/>
  <c r="F27" i="4" s="1"/>
  <c r="E13" i="4"/>
  <c r="E27" i="4" s="1"/>
  <c r="D13" i="4"/>
  <c r="D27" i="4" s="1"/>
  <c r="C13" i="4"/>
  <c r="C27" i="4" s="1"/>
  <c r="B13" i="4"/>
  <c r="B27" i="4" s="1"/>
</calcChain>
</file>

<file path=xl/sharedStrings.xml><?xml version="1.0" encoding="utf-8"?>
<sst xmlns="http://schemas.openxmlformats.org/spreadsheetml/2006/main" count="453" uniqueCount="128">
  <si>
    <t>Workforce at end of March 2017</t>
  </si>
  <si>
    <t>Asian</t>
  </si>
  <si>
    <t>Black</t>
  </si>
  <si>
    <t>Chinese</t>
  </si>
  <si>
    <t>Mixed</t>
  </si>
  <si>
    <t>White</t>
  </si>
  <si>
    <t>Not known</t>
  </si>
  <si>
    <t>Totals</t>
  </si>
  <si>
    <t xml:space="preserve">Number </t>
  </si>
  <si>
    <t>%</t>
  </si>
  <si>
    <t>Number</t>
  </si>
  <si>
    <t>Senior Management</t>
  </si>
  <si>
    <t>Director/DG</t>
  </si>
  <si>
    <t>AM</t>
  </si>
  <si>
    <t>Qualified</t>
  </si>
  <si>
    <t>Trainees</t>
  </si>
  <si>
    <t>Band 1</t>
  </si>
  <si>
    <t>Band 2</t>
  </si>
  <si>
    <t>Band 3</t>
  </si>
  <si>
    <t>Subtotal</t>
  </si>
  <si>
    <t>Age</t>
  </si>
  <si>
    <t>16-19</t>
  </si>
  <si>
    <t>20-29</t>
  </si>
  <si>
    <t>30-39</t>
  </si>
  <si>
    <t>40-49</t>
  </si>
  <si>
    <t>50+</t>
  </si>
  <si>
    <t>Gender</t>
  </si>
  <si>
    <t>Total</t>
  </si>
  <si>
    <t>Female</t>
  </si>
  <si>
    <t>Male</t>
  </si>
  <si>
    <t>Religon/belief</t>
  </si>
  <si>
    <t>% employees</t>
  </si>
  <si>
    <t>Christian</t>
  </si>
  <si>
    <t>Hindu</t>
  </si>
  <si>
    <t>Jewish</t>
  </si>
  <si>
    <t>Muslim</t>
  </si>
  <si>
    <t>No religion</t>
  </si>
  <si>
    <t>Other religions</t>
  </si>
  <si>
    <t>Prefer not to say</t>
  </si>
  <si>
    <t>Sikh</t>
  </si>
  <si>
    <t>Not disclosed</t>
  </si>
  <si>
    <t>Disability</t>
  </si>
  <si>
    <t>Yes</t>
  </si>
  <si>
    <t>No</t>
  </si>
  <si>
    <t>Hours</t>
  </si>
  <si>
    <t>Full Time</t>
  </si>
  <si>
    <t>Part Time</t>
  </si>
  <si>
    <t>Sexual orientation</t>
  </si>
  <si>
    <t>Hetrosexual</t>
  </si>
  <si>
    <t>Gay/Lesbian</t>
  </si>
  <si>
    <t>Bisexual</t>
  </si>
  <si>
    <t>Other</t>
  </si>
  <si>
    <t>Marriage and civil partnership</t>
  </si>
  <si>
    <t>Civil Partnership</t>
  </si>
  <si>
    <t>Single</t>
  </si>
  <si>
    <t>Married</t>
  </si>
  <si>
    <t>Divorced/Separated</t>
  </si>
  <si>
    <t>Living together</t>
  </si>
  <si>
    <t>Widowed</t>
  </si>
  <si>
    <t>Graduate recruitment 2015-16</t>
  </si>
  <si>
    <t>Stage</t>
  </si>
  <si>
    <t>Ethnicity</t>
  </si>
  <si>
    <t>Total at each stage</t>
  </si>
  <si>
    <t>BAME</t>
  </si>
  <si>
    <t>Unknown</t>
  </si>
  <si>
    <t>Transgender</t>
  </si>
  <si>
    <t>Prefer Not to Say</t>
  </si>
  <si>
    <t>Total Applications Received</t>
  </si>
  <si>
    <t>Reject at Application Stage</t>
  </si>
  <si>
    <t>Invite to Preliminary Interview</t>
  </si>
  <si>
    <t>Reject after Preliminary Interview</t>
  </si>
  <si>
    <t>Invite to Group Selection</t>
  </si>
  <si>
    <t>Reject after Group Selection</t>
  </si>
  <si>
    <t>Withdrawn</t>
  </si>
  <si>
    <t>Offer Rejected</t>
  </si>
  <si>
    <t>Offer Accepted</t>
  </si>
  <si>
    <t xml:space="preserve">Summary of outcome </t>
  </si>
  <si>
    <t>% BAME recruits =</t>
  </si>
  <si>
    <t>N.B. The proportion of BAME joiners was 26% as this included people who applied following internship placements, which weren't included in the figures above</t>
  </si>
  <si>
    <t>% female recruits =</t>
  </si>
  <si>
    <t>N.B. The proportion of female joiners was 46% as it reflects deferred and internship scheme route entrants</t>
  </si>
  <si>
    <t>Graduate recruitment 2016-17</t>
  </si>
  <si>
    <t>Please note:</t>
  </si>
  <si>
    <t>The proportion of BAME joiners was 21% when people who had been recruited through the internship scheme or deferred entry were included</t>
  </si>
  <si>
    <t>Other recruitment 2016-17</t>
  </si>
  <si>
    <t xml:space="preserve">50-59 </t>
  </si>
  <si>
    <t>60+</t>
  </si>
  <si>
    <t xml:space="preserve">Asian </t>
  </si>
  <si>
    <t>Executive Leader</t>
  </si>
  <si>
    <t>Director</t>
  </si>
  <si>
    <t>Manager</t>
  </si>
  <si>
    <t>Qualified and Senior Analysts</t>
  </si>
  <si>
    <t>Trainees and Researchers</t>
  </si>
  <si>
    <t>Applicants for Promotion 2016-17</t>
  </si>
  <si>
    <t>Applicants for promotion 2016-17 (numbers)</t>
  </si>
  <si>
    <t>Campaigns</t>
  </si>
  <si>
    <t>Total number</t>
  </si>
  <si>
    <t>Total Number</t>
  </si>
  <si>
    <t>Ethnicity Not Declared</t>
  </si>
  <si>
    <t>of campaigns</t>
  </si>
  <si>
    <t xml:space="preserve"> of Applicants</t>
  </si>
  <si>
    <t>Audit Manager</t>
  </si>
  <si>
    <t>Senior Analyst</t>
  </si>
  <si>
    <t>Audit Principal</t>
  </si>
  <si>
    <t>n/a</t>
  </si>
  <si>
    <t>Auditor</t>
  </si>
  <si>
    <t>Applicants for promotion 2016-17 (%)</t>
  </si>
  <si>
    <t>Total number of campaigns</t>
  </si>
  <si>
    <t>Total number of Applicants</t>
  </si>
  <si>
    <t>Promotees 2016-17</t>
  </si>
  <si>
    <t>Promotees 2016-17 (numbers)</t>
  </si>
  <si>
    <t xml:space="preserve"> of promotees</t>
  </si>
  <si>
    <t>Promotees 2016-17 (%)</t>
  </si>
  <si>
    <t>2017 Annual Appraisals</t>
  </si>
  <si>
    <t>Ratings by gender</t>
  </si>
  <si>
    <t xml:space="preserve">Exceptional </t>
  </si>
  <si>
    <t>Highly Valued</t>
  </si>
  <si>
    <t>Performance Concerns</t>
  </si>
  <si>
    <t>Ratings by ethnicity</t>
  </si>
  <si>
    <t>Prefer not to disclose</t>
  </si>
  <si>
    <t>Ratings by age group</t>
  </si>
  <si>
    <t>Group 1 (&lt;30)</t>
  </si>
  <si>
    <t>Group 2 (30-49)</t>
  </si>
  <si>
    <t>Group 3 (50+)</t>
  </si>
  <si>
    <t>Ratings for FT/PT</t>
  </si>
  <si>
    <t>Full time</t>
  </si>
  <si>
    <t>Part time</t>
  </si>
  <si>
    <t>FTC full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</si>
</sst>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3" borderId="0" xfId="0" applyFill="1"/>
    <xf numFmtId="0" fontId="2" fillId="4" borderId="2" xfId="0" applyFont="1" applyFill="1" applyBorder="1"/>
    <xf numFmtId="0" fontId="0" fillId="4" borderId="3" xfId="0" applyFill="1" applyBorder="1"/>
    <xf numFmtId="0" fontId="2" fillId="4" borderId="2" xfId="0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9" xfId="0" applyFill="1" applyBorder="1"/>
    <xf numFmtId="9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9" fontId="0" fillId="0" borderId="2" xfId="1" applyNumberFormat="1" applyFont="1" applyBorder="1" applyAlignment="1">
      <alignment horizontal="center"/>
    </xf>
    <xf numFmtId="0" fontId="2" fillId="3" borderId="0" xfId="0" applyFont="1" applyFill="1"/>
    <xf numFmtId="0" fontId="2" fillId="2" borderId="13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left"/>
    </xf>
    <xf numFmtId="9" fontId="2" fillId="0" borderId="2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2" borderId="9" xfId="0" applyFill="1" applyBorder="1"/>
    <xf numFmtId="164" fontId="2" fillId="0" borderId="2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2" xfId="0" applyNumberFormat="1" applyFont="1" applyBorder="1" applyAlignment="1">
      <alignment horizontal="center"/>
    </xf>
    <xf numFmtId="9" fontId="0" fillId="0" borderId="2" xfId="0" applyNumberFormat="1" applyFont="1" applyFill="1" applyBorder="1" applyAlignment="1">
      <alignment horizontal="center"/>
    </xf>
    <xf numFmtId="9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6" borderId="2" xfId="0" applyFont="1" applyFill="1" applyBorder="1"/>
    <xf numFmtId="0" fontId="2" fillId="6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9" fontId="0" fillId="0" borderId="2" xfId="0" applyNumberFormat="1" applyFill="1" applyBorder="1" applyAlignment="1">
      <alignment horizontal="center"/>
    </xf>
    <xf numFmtId="9" fontId="0" fillId="0" borderId="0" xfId="1" applyFont="1"/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17" fontId="0" fillId="0" borderId="0" xfId="0" applyNumberFormat="1"/>
    <xf numFmtId="0" fontId="8" fillId="0" borderId="3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0" fillId="0" borderId="0" xfId="0" applyFill="1"/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9" fontId="8" fillId="0" borderId="2" xfId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9" fontId="0" fillId="0" borderId="2" xfId="1" applyFont="1" applyFill="1" applyBorder="1" applyAlignment="1">
      <alignment horizontal="center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2" xfId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/>
    </xf>
    <xf numFmtId="9" fontId="2" fillId="0" borderId="2" xfId="1" applyFont="1" applyFill="1" applyBorder="1" applyAlignment="1">
      <alignment horizontal="center"/>
    </xf>
    <xf numFmtId="0" fontId="0" fillId="3" borderId="0" xfId="0" applyFont="1" applyFill="1"/>
    <xf numFmtId="9" fontId="0" fillId="3" borderId="0" xfId="0" applyNumberFormat="1" applyFont="1" applyFill="1"/>
    <xf numFmtId="0" fontId="0" fillId="0" borderId="0" xfId="0" applyFont="1"/>
    <xf numFmtId="0" fontId="2" fillId="5" borderId="2" xfId="0" applyFont="1" applyFill="1" applyBorder="1"/>
    <xf numFmtId="9" fontId="2" fillId="5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9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8" borderId="0" xfId="0" applyFill="1"/>
    <xf numFmtId="0" fontId="2" fillId="5" borderId="3" xfId="0" applyFont="1" applyFill="1" applyBorder="1" applyAlignment="1">
      <alignment horizontal="center" wrapText="1"/>
    </xf>
    <xf numFmtId="9" fontId="0" fillId="3" borderId="0" xfId="0" applyNumberFormat="1" applyFill="1"/>
    <xf numFmtId="0" fontId="2" fillId="5" borderId="14" xfId="0" applyFont="1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activeCell="J30" sqref="J30"/>
    </sheetView>
  </sheetViews>
  <sheetFormatPr defaultColWidth="8.88671875" defaultRowHeight="14.4" x14ac:dyDescent="0.3"/>
  <cols>
    <col min="1" max="1" width="8.88671875" style="1"/>
    <col min="2" max="2" width="18.33203125" style="1" bestFit="1" customWidth="1"/>
    <col min="3" max="16384" width="8.88671875" style="1"/>
  </cols>
  <sheetData>
    <row r="1" spans="1:15" x14ac:dyDescent="0.3">
      <c r="A1" s="1" t="s">
        <v>0</v>
      </c>
    </row>
    <row r="2" spans="1:15" ht="15" thickBot="1" x14ac:dyDescent="0.35"/>
    <row r="3" spans="1:15" ht="15" thickBot="1" x14ac:dyDescent="0.35">
      <c r="B3" s="11"/>
      <c r="C3" s="114" t="s">
        <v>1</v>
      </c>
      <c r="D3" s="114"/>
      <c r="E3" s="114" t="s">
        <v>2</v>
      </c>
      <c r="F3" s="114"/>
      <c r="G3" s="114" t="s">
        <v>3</v>
      </c>
      <c r="H3" s="114"/>
      <c r="I3" s="114" t="s">
        <v>4</v>
      </c>
      <c r="J3" s="114"/>
      <c r="K3" s="114" t="s">
        <v>5</v>
      </c>
      <c r="L3" s="114"/>
      <c r="M3" s="114" t="s">
        <v>6</v>
      </c>
      <c r="N3" s="114"/>
      <c r="O3" s="2" t="s">
        <v>7</v>
      </c>
    </row>
    <row r="4" spans="1:15" ht="15" thickBot="1" x14ac:dyDescent="0.35">
      <c r="B4" s="3"/>
      <c r="C4" s="4" t="s">
        <v>8</v>
      </c>
      <c r="D4" s="4" t="s">
        <v>9</v>
      </c>
      <c r="E4" s="4" t="s">
        <v>10</v>
      </c>
      <c r="F4" s="4" t="s">
        <v>9</v>
      </c>
      <c r="G4" s="4" t="s">
        <v>10</v>
      </c>
      <c r="H4" s="4" t="s">
        <v>9</v>
      </c>
      <c r="I4" s="4" t="s">
        <v>10</v>
      </c>
      <c r="J4" s="4" t="s">
        <v>9</v>
      </c>
      <c r="K4" s="4" t="s">
        <v>10</v>
      </c>
      <c r="L4" s="4" t="s">
        <v>9</v>
      </c>
      <c r="M4" s="4" t="s">
        <v>10</v>
      </c>
      <c r="N4" s="4" t="s">
        <v>9</v>
      </c>
      <c r="O4" s="2" t="s">
        <v>10</v>
      </c>
    </row>
    <row r="5" spans="1:15" ht="15" thickBot="1" x14ac:dyDescent="0.35">
      <c r="B5" s="5" t="s">
        <v>11</v>
      </c>
      <c r="C5" s="6">
        <v>0</v>
      </c>
      <c r="D5" s="7">
        <v>0</v>
      </c>
      <c r="E5" s="6">
        <v>0</v>
      </c>
      <c r="F5" s="7">
        <v>0</v>
      </c>
      <c r="G5" s="6">
        <v>0</v>
      </c>
      <c r="H5" s="7">
        <v>0</v>
      </c>
      <c r="I5" s="6">
        <v>1</v>
      </c>
      <c r="J5" s="7">
        <v>0.25</v>
      </c>
      <c r="K5" s="6">
        <v>3</v>
      </c>
      <c r="L5" s="7">
        <v>0.75</v>
      </c>
      <c r="M5" s="6">
        <v>0</v>
      </c>
      <c r="N5" s="7">
        <v>0</v>
      </c>
      <c r="O5" s="8">
        <v>4</v>
      </c>
    </row>
    <row r="6" spans="1:15" ht="15" thickBot="1" x14ac:dyDescent="0.35">
      <c r="B6" s="5" t="s">
        <v>12</v>
      </c>
      <c r="C6" s="6">
        <v>3</v>
      </c>
      <c r="D6" s="7">
        <v>5.4545454545454543E-2</v>
      </c>
      <c r="E6" s="6">
        <v>0</v>
      </c>
      <c r="F6" s="7">
        <v>0</v>
      </c>
      <c r="G6" s="6">
        <v>0</v>
      </c>
      <c r="H6" s="7">
        <v>0</v>
      </c>
      <c r="I6" s="6">
        <v>2</v>
      </c>
      <c r="J6" s="7">
        <v>3.6363636363636362E-2</v>
      </c>
      <c r="K6" s="6">
        <v>50</v>
      </c>
      <c r="L6" s="7">
        <v>0.90909090909090906</v>
      </c>
      <c r="M6" s="6">
        <v>0</v>
      </c>
      <c r="N6" s="7">
        <v>0</v>
      </c>
      <c r="O6" s="8">
        <v>55</v>
      </c>
    </row>
    <row r="7" spans="1:15" ht="15" thickBot="1" x14ac:dyDescent="0.35">
      <c r="B7" s="5" t="s">
        <v>13</v>
      </c>
      <c r="C7" s="6">
        <v>6</v>
      </c>
      <c r="D7" s="7">
        <v>4.2857142857142858E-2</v>
      </c>
      <c r="E7" s="6">
        <v>3</v>
      </c>
      <c r="F7" s="7">
        <v>2.1428571428571429E-2</v>
      </c>
      <c r="G7" s="6">
        <v>0</v>
      </c>
      <c r="H7" s="7">
        <v>0</v>
      </c>
      <c r="I7" s="6">
        <v>1</v>
      </c>
      <c r="J7" s="7">
        <v>7.1428571428571426E-3</v>
      </c>
      <c r="K7" s="6">
        <v>125</v>
      </c>
      <c r="L7" s="7">
        <v>0.8928571428571429</v>
      </c>
      <c r="M7" s="6">
        <v>5</v>
      </c>
      <c r="N7" s="7">
        <v>3.5714285714285712E-2</v>
      </c>
      <c r="O7" s="8">
        <v>140</v>
      </c>
    </row>
    <row r="8" spans="1:15" ht="15" thickBot="1" x14ac:dyDescent="0.35">
      <c r="B8" s="5" t="s">
        <v>14</v>
      </c>
      <c r="C8" s="9">
        <v>26</v>
      </c>
      <c r="D8" s="7">
        <v>7.926829268292683E-2</v>
      </c>
      <c r="E8" s="9">
        <v>11</v>
      </c>
      <c r="F8" s="7">
        <v>3.3536585365853661E-2</v>
      </c>
      <c r="G8" s="9">
        <v>14</v>
      </c>
      <c r="H8" s="7">
        <v>4.2682926829268296E-2</v>
      </c>
      <c r="I8" s="9">
        <v>8</v>
      </c>
      <c r="J8" s="7">
        <v>2.4390243902439025E-2</v>
      </c>
      <c r="K8" s="9">
        <v>261</v>
      </c>
      <c r="L8" s="7">
        <v>0.79573170731707321</v>
      </c>
      <c r="M8" s="9">
        <v>8</v>
      </c>
      <c r="N8" s="7">
        <v>2.4390243902439025E-2</v>
      </c>
      <c r="O8" s="8">
        <v>328</v>
      </c>
    </row>
    <row r="9" spans="1:15" ht="15" thickBot="1" x14ac:dyDescent="0.35">
      <c r="B9" s="5" t="s">
        <v>15</v>
      </c>
      <c r="C9" s="6">
        <v>31</v>
      </c>
      <c r="D9" s="7">
        <v>0.14155251141552511</v>
      </c>
      <c r="E9" s="6">
        <v>13</v>
      </c>
      <c r="F9" s="7">
        <v>5.9360730593607303E-2</v>
      </c>
      <c r="G9" s="6">
        <v>2</v>
      </c>
      <c r="H9" s="7">
        <v>9.1324200913242004E-3</v>
      </c>
      <c r="I9" s="6">
        <v>4</v>
      </c>
      <c r="J9" s="7">
        <v>1.8264840182648401E-2</v>
      </c>
      <c r="K9" s="6">
        <v>164</v>
      </c>
      <c r="L9" s="7">
        <v>0.74885844748858443</v>
      </c>
      <c r="M9" s="6">
        <v>5</v>
      </c>
      <c r="N9" s="7">
        <v>2.2831050228310501E-2</v>
      </c>
      <c r="O9" s="8">
        <v>219</v>
      </c>
    </row>
    <row r="10" spans="1:15" ht="15" thickBot="1" x14ac:dyDescent="0.35">
      <c r="B10" s="5" t="s">
        <v>16</v>
      </c>
      <c r="C10" s="6">
        <v>0</v>
      </c>
      <c r="D10" s="7">
        <v>0</v>
      </c>
      <c r="E10" s="6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9</v>
      </c>
      <c r="L10" s="7">
        <v>1</v>
      </c>
      <c r="M10" s="6">
        <v>0</v>
      </c>
      <c r="N10" s="7">
        <v>0</v>
      </c>
      <c r="O10" s="8">
        <v>9</v>
      </c>
    </row>
    <row r="11" spans="1:15" ht="15" thickBot="1" x14ac:dyDescent="0.35">
      <c r="B11" s="5" t="s">
        <v>17</v>
      </c>
      <c r="C11" s="6">
        <v>5</v>
      </c>
      <c r="D11" s="7">
        <v>9.4339622641509441E-2</v>
      </c>
      <c r="E11" s="6">
        <v>4</v>
      </c>
      <c r="F11" s="7">
        <v>7.5471698113207544E-2</v>
      </c>
      <c r="G11" s="6">
        <v>1</v>
      </c>
      <c r="H11" s="7">
        <v>1.8867924528301886E-2</v>
      </c>
      <c r="I11" s="6">
        <v>2</v>
      </c>
      <c r="J11" s="7">
        <v>3.7735849056603772E-2</v>
      </c>
      <c r="K11" s="6">
        <v>41</v>
      </c>
      <c r="L11" s="7">
        <v>0.77358490566037741</v>
      </c>
      <c r="M11" s="6">
        <v>0</v>
      </c>
      <c r="N11" s="7">
        <v>0</v>
      </c>
      <c r="O11" s="8">
        <v>53</v>
      </c>
    </row>
    <row r="12" spans="1:15" ht="15" thickBot="1" x14ac:dyDescent="0.35">
      <c r="B12" s="5" t="s">
        <v>18</v>
      </c>
      <c r="C12" s="6">
        <v>4</v>
      </c>
      <c r="D12" s="7">
        <v>6.7796610169491525E-2</v>
      </c>
      <c r="E12" s="6">
        <v>6</v>
      </c>
      <c r="F12" s="7">
        <v>0.10169491525423729</v>
      </c>
      <c r="G12" s="6">
        <v>2</v>
      </c>
      <c r="H12" s="7">
        <v>3.3898305084745763E-2</v>
      </c>
      <c r="I12" s="6">
        <v>2</v>
      </c>
      <c r="J12" s="7">
        <v>3.3898305084745763E-2</v>
      </c>
      <c r="K12" s="6">
        <v>43</v>
      </c>
      <c r="L12" s="7">
        <v>0.72881355932203384</v>
      </c>
      <c r="M12" s="6">
        <v>2</v>
      </c>
      <c r="N12" s="7">
        <v>3.3898305084745763E-2</v>
      </c>
      <c r="O12" s="8">
        <v>59</v>
      </c>
    </row>
    <row r="13" spans="1:15" ht="15" thickBot="1" x14ac:dyDescent="0.35">
      <c r="B13" s="10" t="s">
        <v>19</v>
      </c>
      <c r="C13" s="8">
        <v>75</v>
      </c>
      <c r="D13" s="7">
        <v>8.6505190311418678E-2</v>
      </c>
      <c r="E13" s="8">
        <v>37</v>
      </c>
      <c r="F13" s="7">
        <v>4.2675893886966548E-2</v>
      </c>
      <c r="G13" s="8">
        <v>19</v>
      </c>
      <c r="H13" s="7">
        <v>2.1914648212226068E-2</v>
      </c>
      <c r="I13" s="8">
        <v>20</v>
      </c>
      <c r="J13" s="7">
        <v>2.306805074971165E-2</v>
      </c>
      <c r="K13" s="8">
        <v>696</v>
      </c>
      <c r="L13" s="7">
        <v>0.80276816608996537</v>
      </c>
      <c r="M13" s="8">
        <v>20</v>
      </c>
      <c r="N13" s="7">
        <v>2.306805074971165E-2</v>
      </c>
      <c r="O13" s="8">
        <v>867</v>
      </c>
    </row>
    <row r="14" spans="1:15" ht="15" thickBot="1" x14ac:dyDescent="0.35"/>
    <row r="15" spans="1:15" ht="15" thickBot="1" x14ac:dyDescent="0.35">
      <c r="B15" s="12"/>
      <c r="C15" s="115" t="s">
        <v>20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3"/>
    </row>
    <row r="16" spans="1:15" ht="15" thickBot="1" x14ac:dyDescent="0.35">
      <c r="B16" s="14"/>
      <c r="C16" s="114" t="s">
        <v>21</v>
      </c>
      <c r="D16" s="114"/>
      <c r="E16" s="114" t="s">
        <v>22</v>
      </c>
      <c r="F16" s="114"/>
      <c r="G16" s="114" t="s">
        <v>23</v>
      </c>
      <c r="H16" s="114"/>
      <c r="I16" s="114" t="s">
        <v>24</v>
      </c>
      <c r="J16" s="114"/>
      <c r="K16" s="114" t="s">
        <v>25</v>
      </c>
      <c r="L16" s="114"/>
      <c r="M16" s="2" t="s">
        <v>7</v>
      </c>
    </row>
    <row r="17" spans="2:13" ht="15" thickBot="1" x14ac:dyDescent="0.35">
      <c r="B17" s="14"/>
      <c r="C17" s="4" t="s">
        <v>8</v>
      </c>
      <c r="D17" s="4" t="s">
        <v>9</v>
      </c>
      <c r="E17" s="4" t="s">
        <v>10</v>
      </c>
      <c r="F17" s="4" t="s">
        <v>9</v>
      </c>
      <c r="G17" s="4" t="s">
        <v>10</v>
      </c>
      <c r="H17" s="4" t="s">
        <v>9</v>
      </c>
      <c r="I17" s="4" t="s">
        <v>10</v>
      </c>
      <c r="J17" s="4" t="s">
        <v>9</v>
      </c>
      <c r="K17" s="4" t="s">
        <v>10</v>
      </c>
      <c r="L17" s="4" t="s">
        <v>9</v>
      </c>
      <c r="M17" s="2" t="s">
        <v>10</v>
      </c>
    </row>
    <row r="18" spans="2:13" ht="15" thickBot="1" x14ac:dyDescent="0.35">
      <c r="B18" s="5" t="s">
        <v>11</v>
      </c>
      <c r="C18" s="6">
        <v>0</v>
      </c>
      <c r="D18" s="15">
        <v>0</v>
      </c>
      <c r="E18" s="6">
        <v>0</v>
      </c>
      <c r="F18" s="15">
        <v>0</v>
      </c>
      <c r="G18" s="6">
        <v>0</v>
      </c>
      <c r="H18" s="15">
        <v>0</v>
      </c>
      <c r="I18" s="6">
        <v>0</v>
      </c>
      <c r="J18" s="15">
        <v>0</v>
      </c>
      <c r="K18" s="6">
        <v>4</v>
      </c>
      <c r="L18" s="15">
        <v>1</v>
      </c>
      <c r="M18" s="8">
        <v>4</v>
      </c>
    </row>
    <row r="19" spans="2:13" ht="15" thickBot="1" x14ac:dyDescent="0.35">
      <c r="B19" s="5" t="s">
        <v>12</v>
      </c>
      <c r="C19" s="6">
        <v>0</v>
      </c>
      <c r="D19" s="15">
        <v>0</v>
      </c>
      <c r="E19" s="6">
        <v>0</v>
      </c>
      <c r="F19" s="15">
        <v>0</v>
      </c>
      <c r="G19" s="6">
        <v>15</v>
      </c>
      <c r="H19" s="15">
        <v>0.27272727272727271</v>
      </c>
      <c r="I19" s="6">
        <v>20</v>
      </c>
      <c r="J19" s="15">
        <v>0.36363636363636365</v>
      </c>
      <c r="K19" s="6">
        <v>20</v>
      </c>
      <c r="L19" s="15">
        <v>0.36363636363636365</v>
      </c>
      <c r="M19" s="8">
        <v>55</v>
      </c>
    </row>
    <row r="20" spans="2:13" ht="15" thickBot="1" x14ac:dyDescent="0.35">
      <c r="B20" s="5" t="s">
        <v>13</v>
      </c>
      <c r="C20" s="6">
        <v>0</v>
      </c>
      <c r="D20" s="15">
        <v>0</v>
      </c>
      <c r="E20" s="6">
        <v>8</v>
      </c>
      <c r="F20" s="15">
        <v>5.7142857142857141E-2</v>
      </c>
      <c r="G20" s="6">
        <v>62</v>
      </c>
      <c r="H20" s="15">
        <v>0.44285714285714284</v>
      </c>
      <c r="I20" s="6">
        <v>38</v>
      </c>
      <c r="J20" s="15">
        <v>0.27142857142857141</v>
      </c>
      <c r="K20" s="6">
        <v>32</v>
      </c>
      <c r="L20" s="15">
        <v>0.22857142857142856</v>
      </c>
      <c r="M20" s="8">
        <v>140</v>
      </c>
    </row>
    <row r="21" spans="2:13" ht="15" thickBot="1" x14ac:dyDescent="0.35">
      <c r="B21" s="10" t="s">
        <v>14</v>
      </c>
      <c r="C21" s="9">
        <v>0</v>
      </c>
      <c r="D21" s="15">
        <v>0</v>
      </c>
      <c r="E21" s="9">
        <v>103</v>
      </c>
      <c r="F21" s="15">
        <v>0.31402439024390244</v>
      </c>
      <c r="G21" s="9">
        <v>136</v>
      </c>
      <c r="H21" s="15">
        <v>0.41463414634146339</v>
      </c>
      <c r="I21" s="9">
        <v>50</v>
      </c>
      <c r="J21" s="15">
        <v>0.1524390243902439</v>
      </c>
      <c r="K21" s="9">
        <v>39</v>
      </c>
      <c r="L21" s="15">
        <v>0.11890243902439024</v>
      </c>
      <c r="M21" s="8">
        <v>328</v>
      </c>
    </row>
    <row r="22" spans="2:13" ht="15" thickBot="1" x14ac:dyDescent="0.35">
      <c r="B22" s="5" t="s">
        <v>15</v>
      </c>
      <c r="C22" s="6">
        <v>6</v>
      </c>
      <c r="D22" s="15">
        <v>2.7397260273972601E-2</v>
      </c>
      <c r="E22" s="6">
        <v>194</v>
      </c>
      <c r="F22" s="15">
        <v>0.88584474885844744</v>
      </c>
      <c r="G22" s="6">
        <v>14</v>
      </c>
      <c r="H22" s="15">
        <v>6.3926940639269403E-2</v>
      </c>
      <c r="I22" s="6">
        <v>2</v>
      </c>
      <c r="J22" s="15">
        <v>9.1324200913242004E-3</v>
      </c>
      <c r="K22" s="6">
        <v>3</v>
      </c>
      <c r="L22" s="15">
        <v>1.3698630136986301E-2</v>
      </c>
      <c r="M22" s="8">
        <v>219</v>
      </c>
    </row>
    <row r="23" spans="2:13" ht="15" thickBot="1" x14ac:dyDescent="0.35">
      <c r="B23" s="5" t="s">
        <v>16</v>
      </c>
      <c r="C23" s="6">
        <v>0</v>
      </c>
      <c r="D23" s="15">
        <v>0</v>
      </c>
      <c r="E23" s="6">
        <v>0</v>
      </c>
      <c r="F23" s="15">
        <v>0</v>
      </c>
      <c r="G23" s="16">
        <v>2</v>
      </c>
      <c r="H23" s="15">
        <v>0.22222222222222221</v>
      </c>
      <c r="I23" s="6">
        <v>4</v>
      </c>
      <c r="J23" s="15">
        <v>0.44444444444444442</v>
      </c>
      <c r="K23" s="6">
        <v>3</v>
      </c>
      <c r="L23" s="15">
        <v>0.33333333333333331</v>
      </c>
      <c r="M23" s="8">
        <v>9</v>
      </c>
    </row>
    <row r="24" spans="2:13" ht="15" thickBot="1" x14ac:dyDescent="0.35">
      <c r="B24" s="5" t="s">
        <v>17</v>
      </c>
      <c r="C24" s="6">
        <v>0</v>
      </c>
      <c r="D24" s="15">
        <v>0</v>
      </c>
      <c r="E24" s="6">
        <v>2</v>
      </c>
      <c r="F24" s="15">
        <v>3.7735849056603772E-2</v>
      </c>
      <c r="G24" s="6">
        <v>19</v>
      </c>
      <c r="H24" s="15">
        <v>0.35849056603773582</v>
      </c>
      <c r="I24" s="6">
        <v>20</v>
      </c>
      <c r="J24" s="15">
        <v>0.37735849056603776</v>
      </c>
      <c r="K24" s="6">
        <v>12</v>
      </c>
      <c r="L24" s="15">
        <v>0.22641509433962265</v>
      </c>
      <c r="M24" s="8">
        <v>53</v>
      </c>
    </row>
    <row r="25" spans="2:13" ht="15" thickBot="1" x14ac:dyDescent="0.35">
      <c r="B25" s="5" t="s">
        <v>18</v>
      </c>
      <c r="C25" s="6">
        <v>3</v>
      </c>
      <c r="D25" s="15">
        <v>5.0847457627118647E-2</v>
      </c>
      <c r="E25" s="6">
        <v>11</v>
      </c>
      <c r="F25" s="15">
        <v>0.1864406779661017</v>
      </c>
      <c r="G25" s="6">
        <v>13</v>
      </c>
      <c r="H25" s="15">
        <v>0.22033898305084745</v>
      </c>
      <c r="I25" s="6">
        <v>17</v>
      </c>
      <c r="J25" s="15">
        <v>0.28813559322033899</v>
      </c>
      <c r="K25" s="6">
        <v>15</v>
      </c>
      <c r="L25" s="15">
        <v>0.25423728813559321</v>
      </c>
      <c r="M25" s="8">
        <v>59</v>
      </c>
    </row>
    <row r="26" spans="2:13" ht="15" thickBot="1" x14ac:dyDescent="0.35">
      <c r="B26" s="10" t="s">
        <v>19</v>
      </c>
      <c r="C26" s="8">
        <v>9</v>
      </c>
      <c r="D26" s="15">
        <v>1.0380622837370242E-2</v>
      </c>
      <c r="E26" s="8">
        <v>318</v>
      </c>
      <c r="F26" s="15">
        <v>0.36678200692041524</v>
      </c>
      <c r="G26" s="8">
        <v>261</v>
      </c>
      <c r="H26" s="15">
        <v>0.30103806228373703</v>
      </c>
      <c r="I26" s="8">
        <v>151</v>
      </c>
      <c r="J26" s="15">
        <v>0.17416378316032297</v>
      </c>
      <c r="K26" s="8">
        <v>128</v>
      </c>
      <c r="L26" s="15">
        <v>0.14763552479815456</v>
      </c>
      <c r="M26" s="8">
        <v>867</v>
      </c>
    </row>
    <row r="27" spans="2:13" x14ac:dyDescent="0.3">
      <c r="C27" s="111"/>
      <c r="D27" s="111"/>
    </row>
  </sheetData>
  <mergeCells count="12">
    <mergeCell ref="C15:L15"/>
    <mergeCell ref="C16:D16"/>
    <mergeCell ref="E16:F16"/>
    <mergeCell ref="G16:H16"/>
    <mergeCell ref="I16:J16"/>
    <mergeCell ref="K16:L16"/>
    <mergeCell ref="M3:N3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18" sqref="G18"/>
    </sheetView>
  </sheetViews>
  <sheetFormatPr defaultColWidth="8.88671875" defaultRowHeight="14.4" x14ac:dyDescent="0.3"/>
  <cols>
    <col min="1" max="1" width="8.88671875" style="1"/>
    <col min="2" max="2" width="22.44140625" style="1" customWidth="1"/>
    <col min="3" max="3" width="12" style="1" bestFit="1" customWidth="1"/>
    <col min="4" max="8" width="8.88671875" style="1"/>
    <col min="9" max="9" width="26.44140625" style="1" bestFit="1" customWidth="1"/>
    <col min="10" max="10" width="12" style="1" bestFit="1" customWidth="1"/>
    <col min="11" max="16384" width="8.88671875" style="1"/>
  </cols>
  <sheetData>
    <row r="1" spans="1:14" x14ac:dyDescent="0.3">
      <c r="A1" s="23" t="s">
        <v>0</v>
      </c>
    </row>
    <row r="2" spans="1:14" ht="15" thickBot="1" x14ac:dyDescent="0.35"/>
    <row r="3" spans="1:14" ht="15" thickBot="1" x14ac:dyDescent="0.35">
      <c r="B3" s="17"/>
      <c r="C3" s="121" t="s">
        <v>26</v>
      </c>
      <c r="D3" s="122"/>
      <c r="E3" s="122"/>
      <c r="F3" s="123"/>
      <c r="G3" s="118" t="s">
        <v>27</v>
      </c>
      <c r="I3" s="17"/>
      <c r="J3" s="124" t="s">
        <v>44</v>
      </c>
      <c r="K3" s="125"/>
      <c r="L3" s="125"/>
      <c r="M3" s="126"/>
      <c r="N3" s="118" t="s">
        <v>27</v>
      </c>
    </row>
    <row r="4" spans="1:14" ht="15" thickBot="1" x14ac:dyDescent="0.35">
      <c r="B4" s="18"/>
      <c r="C4" s="118" t="s">
        <v>28</v>
      </c>
      <c r="D4" s="118"/>
      <c r="E4" s="118" t="s">
        <v>29</v>
      </c>
      <c r="F4" s="118"/>
      <c r="G4" s="118"/>
      <c r="I4" s="31"/>
      <c r="J4" s="119" t="s">
        <v>45</v>
      </c>
      <c r="K4" s="120"/>
      <c r="L4" s="119" t="s">
        <v>46</v>
      </c>
      <c r="M4" s="120"/>
      <c r="N4" s="118"/>
    </row>
    <row r="5" spans="1:14" ht="15" thickBot="1" x14ac:dyDescent="0.35">
      <c r="B5" s="19"/>
      <c r="C5" s="20" t="s">
        <v>10</v>
      </c>
      <c r="D5" s="20" t="s">
        <v>9</v>
      </c>
      <c r="E5" s="20" t="s">
        <v>10</v>
      </c>
      <c r="F5" s="20" t="s">
        <v>9</v>
      </c>
      <c r="G5" s="118"/>
      <c r="I5" s="31"/>
      <c r="J5" s="29" t="s">
        <v>10</v>
      </c>
      <c r="K5" s="25" t="s">
        <v>9</v>
      </c>
      <c r="L5" s="29" t="s">
        <v>8</v>
      </c>
      <c r="M5" s="25" t="s">
        <v>9</v>
      </c>
      <c r="N5" s="118"/>
    </row>
    <row r="6" spans="1:14" ht="15" thickBot="1" x14ac:dyDescent="0.35">
      <c r="B6" s="21" t="s">
        <v>11</v>
      </c>
      <c r="C6" s="6">
        <v>0</v>
      </c>
      <c r="D6" s="22">
        <v>0</v>
      </c>
      <c r="E6" s="6">
        <v>4</v>
      </c>
      <c r="F6" s="22">
        <v>1</v>
      </c>
      <c r="G6" s="8">
        <v>4</v>
      </c>
      <c r="I6" s="21" t="s">
        <v>11</v>
      </c>
      <c r="J6" s="6">
        <v>4</v>
      </c>
      <c r="K6" s="15">
        <v>5.270092226613966E-3</v>
      </c>
      <c r="L6" s="6">
        <v>0</v>
      </c>
      <c r="M6" s="15">
        <v>0</v>
      </c>
      <c r="N6" s="8">
        <v>4</v>
      </c>
    </row>
    <row r="7" spans="1:14" ht="15" thickBot="1" x14ac:dyDescent="0.35">
      <c r="B7" s="5" t="s">
        <v>12</v>
      </c>
      <c r="C7" s="6">
        <v>16</v>
      </c>
      <c r="D7" s="22">
        <v>0.29090909090909089</v>
      </c>
      <c r="E7" s="6">
        <v>39</v>
      </c>
      <c r="F7" s="22">
        <v>0.70909090909090911</v>
      </c>
      <c r="G7" s="8">
        <v>55</v>
      </c>
      <c r="I7" s="5" t="s">
        <v>12</v>
      </c>
      <c r="J7" s="6">
        <v>46</v>
      </c>
      <c r="K7" s="15">
        <v>6.0606060606060608E-2</v>
      </c>
      <c r="L7" s="6">
        <v>9</v>
      </c>
      <c r="M7" s="15">
        <v>8.3333333333333329E-2</v>
      </c>
      <c r="N7" s="8">
        <v>55</v>
      </c>
    </row>
    <row r="8" spans="1:14" ht="15" thickBot="1" x14ac:dyDescent="0.35">
      <c r="B8" s="5" t="s">
        <v>13</v>
      </c>
      <c r="C8" s="6">
        <v>56</v>
      </c>
      <c r="D8" s="22">
        <v>0.4</v>
      </c>
      <c r="E8" s="6">
        <v>84</v>
      </c>
      <c r="F8" s="22">
        <v>0.6</v>
      </c>
      <c r="G8" s="8">
        <v>140</v>
      </c>
      <c r="I8" s="5" t="s">
        <v>13</v>
      </c>
      <c r="J8" s="6">
        <v>111</v>
      </c>
      <c r="K8" s="15">
        <v>0.14624505928853754</v>
      </c>
      <c r="L8" s="6">
        <v>29</v>
      </c>
      <c r="M8" s="15">
        <v>0.26851851851851855</v>
      </c>
      <c r="N8" s="8">
        <v>140</v>
      </c>
    </row>
    <row r="9" spans="1:14" ht="15" thickBot="1" x14ac:dyDescent="0.35">
      <c r="B9" s="10" t="s">
        <v>14</v>
      </c>
      <c r="C9" s="6">
        <v>152</v>
      </c>
      <c r="D9" s="22">
        <v>0.46341463414634149</v>
      </c>
      <c r="E9" s="9">
        <v>176</v>
      </c>
      <c r="F9" s="22">
        <v>0.53658536585365857</v>
      </c>
      <c r="G9" s="8">
        <v>328</v>
      </c>
      <c r="I9" s="5" t="s">
        <v>14</v>
      </c>
      <c r="J9" s="6">
        <v>276</v>
      </c>
      <c r="K9" s="15">
        <v>0.36363636363636365</v>
      </c>
      <c r="L9" s="6">
        <v>52</v>
      </c>
      <c r="M9" s="15">
        <v>0.48148148148148145</v>
      </c>
      <c r="N9" s="8">
        <v>328</v>
      </c>
    </row>
    <row r="10" spans="1:14" ht="15" thickBot="1" x14ac:dyDescent="0.35">
      <c r="B10" s="10" t="s">
        <v>15</v>
      </c>
      <c r="C10" s="6">
        <v>91</v>
      </c>
      <c r="D10" s="22">
        <v>0.41552511415525112</v>
      </c>
      <c r="E10" s="9">
        <v>128</v>
      </c>
      <c r="F10" s="22">
        <v>0.58447488584474883</v>
      </c>
      <c r="G10" s="8">
        <v>219</v>
      </c>
      <c r="I10" s="5" t="s">
        <v>15</v>
      </c>
      <c r="J10" s="6">
        <v>218</v>
      </c>
      <c r="K10" s="15">
        <v>0.28722002635046112</v>
      </c>
      <c r="L10" s="6">
        <v>1</v>
      </c>
      <c r="M10" s="15">
        <v>9.2592592592592587E-3</v>
      </c>
      <c r="N10" s="8">
        <v>219</v>
      </c>
    </row>
    <row r="11" spans="1:14" ht="15" thickBot="1" x14ac:dyDescent="0.35">
      <c r="B11" s="5" t="s">
        <v>16</v>
      </c>
      <c r="C11" s="6">
        <v>4</v>
      </c>
      <c r="D11" s="22">
        <v>0.44444444444444442</v>
      </c>
      <c r="E11" s="6">
        <v>5</v>
      </c>
      <c r="F11" s="22">
        <v>0.55555555555555558</v>
      </c>
      <c r="G11" s="8">
        <v>9</v>
      </c>
      <c r="I11" s="5" t="s">
        <v>16</v>
      </c>
      <c r="J11" s="6">
        <v>8</v>
      </c>
      <c r="K11" s="15">
        <v>1.0540184453227932E-2</v>
      </c>
      <c r="L11" s="6">
        <v>1</v>
      </c>
      <c r="M11" s="15">
        <v>9.2592592592592587E-3</v>
      </c>
      <c r="N11" s="8">
        <v>9</v>
      </c>
    </row>
    <row r="12" spans="1:14" ht="15" thickBot="1" x14ac:dyDescent="0.35">
      <c r="B12" s="5" t="s">
        <v>17</v>
      </c>
      <c r="C12" s="6">
        <v>25</v>
      </c>
      <c r="D12" s="22">
        <v>0.47169811320754718</v>
      </c>
      <c r="E12" s="6">
        <v>28</v>
      </c>
      <c r="F12" s="22">
        <v>0.52830188679245282</v>
      </c>
      <c r="G12" s="8">
        <v>53</v>
      </c>
      <c r="I12" s="5" t="s">
        <v>17</v>
      </c>
      <c r="J12" s="6">
        <v>47</v>
      </c>
      <c r="K12" s="15">
        <v>6.1923583662714096E-2</v>
      </c>
      <c r="L12" s="6">
        <v>6</v>
      </c>
      <c r="M12" s="15">
        <v>5.5555555555555552E-2</v>
      </c>
      <c r="N12" s="8">
        <v>53</v>
      </c>
    </row>
    <row r="13" spans="1:14" ht="15" thickBot="1" x14ac:dyDescent="0.35">
      <c r="B13" s="5" t="s">
        <v>18</v>
      </c>
      <c r="C13" s="6">
        <v>43</v>
      </c>
      <c r="D13" s="22">
        <v>0.72881355932203384</v>
      </c>
      <c r="E13" s="6">
        <v>16</v>
      </c>
      <c r="F13" s="22">
        <v>0.2711864406779661</v>
      </c>
      <c r="G13" s="8">
        <v>59</v>
      </c>
      <c r="I13" s="5" t="s">
        <v>18</v>
      </c>
      <c r="J13" s="6">
        <v>49</v>
      </c>
      <c r="K13" s="15">
        <v>6.4558629776021087E-2</v>
      </c>
      <c r="L13" s="6">
        <v>10</v>
      </c>
      <c r="M13" s="15">
        <v>9.2592592592592587E-2</v>
      </c>
      <c r="N13" s="8">
        <v>59</v>
      </c>
    </row>
    <row r="14" spans="1:14" ht="15" thickBot="1" x14ac:dyDescent="0.35">
      <c r="B14" s="5" t="s">
        <v>19</v>
      </c>
      <c r="C14" s="8">
        <v>387</v>
      </c>
      <c r="D14" s="22">
        <v>0.44636678200692043</v>
      </c>
      <c r="E14" s="8">
        <v>480</v>
      </c>
      <c r="F14" s="22">
        <v>0.55363321799307963</v>
      </c>
      <c r="G14" s="8">
        <v>867</v>
      </c>
      <c r="I14" s="5" t="s">
        <v>19</v>
      </c>
      <c r="J14" s="8">
        <v>759</v>
      </c>
      <c r="K14" s="15">
        <v>0.88</v>
      </c>
      <c r="L14" s="8">
        <v>108</v>
      </c>
      <c r="M14" s="15">
        <v>0.12</v>
      </c>
      <c r="N14" s="8">
        <v>867</v>
      </c>
    </row>
    <row r="16" spans="1:14" ht="15" thickBot="1" x14ac:dyDescent="0.35"/>
    <row r="17" spans="2:10" ht="15" thickBot="1" x14ac:dyDescent="0.35">
      <c r="B17" s="24" t="s">
        <v>30</v>
      </c>
      <c r="C17" s="25" t="s">
        <v>31</v>
      </c>
      <c r="I17" s="29" t="s">
        <v>47</v>
      </c>
      <c r="J17" s="25" t="s">
        <v>31</v>
      </c>
    </row>
    <row r="18" spans="2:10" ht="15" thickBot="1" x14ac:dyDescent="0.35">
      <c r="B18" s="26"/>
      <c r="C18" s="6"/>
      <c r="I18" s="26"/>
      <c r="J18" s="6"/>
    </row>
    <row r="19" spans="2:10" ht="15" thickBot="1" x14ac:dyDescent="0.35">
      <c r="B19" s="10" t="s">
        <v>32</v>
      </c>
      <c r="C19" s="7">
        <v>0.31141868512110699</v>
      </c>
      <c r="I19" s="5" t="s">
        <v>48</v>
      </c>
      <c r="J19" s="7">
        <v>0.75432525951557095</v>
      </c>
    </row>
    <row r="20" spans="2:10" ht="15" thickBot="1" x14ac:dyDescent="0.35">
      <c r="B20" s="10" t="s">
        <v>33</v>
      </c>
      <c r="C20" s="7">
        <v>1.2687427912341407E-2</v>
      </c>
      <c r="I20" s="5" t="s">
        <v>49</v>
      </c>
      <c r="J20" s="7">
        <v>2.4221453287197232E-2</v>
      </c>
    </row>
    <row r="21" spans="2:10" ht="15" thickBot="1" x14ac:dyDescent="0.35">
      <c r="B21" s="10" t="s">
        <v>34</v>
      </c>
      <c r="C21" s="7">
        <v>1.0380622837370242E-2</v>
      </c>
      <c r="I21" s="5" t="s">
        <v>50</v>
      </c>
      <c r="J21" s="7">
        <v>1.0380622837370242E-2</v>
      </c>
    </row>
    <row r="22" spans="2:10" ht="15" thickBot="1" x14ac:dyDescent="0.35">
      <c r="B22" s="10" t="s">
        <v>35</v>
      </c>
      <c r="C22" s="7">
        <v>3.690888119953864E-2</v>
      </c>
      <c r="I22" s="5" t="s">
        <v>38</v>
      </c>
      <c r="J22" s="7">
        <v>6.1130334486735868E-2</v>
      </c>
    </row>
    <row r="23" spans="2:10" ht="15" thickBot="1" x14ac:dyDescent="0.35">
      <c r="B23" s="5" t="s">
        <v>36</v>
      </c>
      <c r="C23" s="7">
        <v>0.38062283737024222</v>
      </c>
      <c r="I23" s="5" t="s">
        <v>40</v>
      </c>
      <c r="J23" s="7">
        <v>0.14878892733564014</v>
      </c>
    </row>
    <row r="24" spans="2:10" ht="15" thickBot="1" x14ac:dyDescent="0.35">
      <c r="B24" s="10" t="s">
        <v>37</v>
      </c>
      <c r="C24" s="7">
        <v>1.6147635524798153E-2</v>
      </c>
      <c r="I24" s="10" t="s">
        <v>51</v>
      </c>
      <c r="J24" s="7">
        <v>1.1534025374855825E-3</v>
      </c>
    </row>
    <row r="25" spans="2:10" ht="15" thickBot="1" x14ac:dyDescent="0.35">
      <c r="B25" s="10" t="s">
        <v>38</v>
      </c>
      <c r="C25" s="7">
        <v>6.9204152249134954E-2</v>
      </c>
      <c r="I25" s="10" t="s">
        <v>27</v>
      </c>
      <c r="J25" s="32">
        <v>1</v>
      </c>
    </row>
    <row r="26" spans="2:10" ht="15" thickBot="1" x14ac:dyDescent="0.35">
      <c r="B26" s="5" t="s">
        <v>39</v>
      </c>
      <c r="C26" s="7">
        <v>4.61361014994233E-3</v>
      </c>
    </row>
    <row r="27" spans="2:10" ht="15" thickBot="1" x14ac:dyDescent="0.35">
      <c r="B27" s="27" t="s">
        <v>40</v>
      </c>
      <c r="C27" s="7">
        <v>0.1580161476355248</v>
      </c>
      <c r="I27" s="33" t="s">
        <v>52</v>
      </c>
      <c r="J27" s="34" t="s">
        <v>31</v>
      </c>
    </row>
    <row r="28" spans="2:10" ht="15" thickBot="1" x14ac:dyDescent="0.35">
      <c r="B28" s="27" t="s">
        <v>27</v>
      </c>
      <c r="C28" s="28">
        <f>SUM(C19:C27)</f>
        <v>0.99999999999999978</v>
      </c>
      <c r="I28" s="10"/>
      <c r="J28" s="35"/>
    </row>
    <row r="29" spans="2:10" ht="15" thickBot="1" x14ac:dyDescent="0.35">
      <c r="I29" s="5" t="s">
        <v>53</v>
      </c>
      <c r="J29" s="36">
        <v>0</v>
      </c>
    </row>
    <row r="30" spans="2:10" ht="15" thickBot="1" x14ac:dyDescent="0.35">
      <c r="B30" s="29" t="s">
        <v>41</v>
      </c>
      <c r="C30" s="25" t="s">
        <v>31</v>
      </c>
      <c r="I30" s="5" t="s">
        <v>54</v>
      </c>
      <c r="J30" s="36">
        <v>0.59861591695501726</v>
      </c>
    </row>
    <row r="31" spans="2:10" ht="15" thickBot="1" x14ac:dyDescent="0.35">
      <c r="B31" s="5" t="s">
        <v>42</v>
      </c>
      <c r="C31" s="7">
        <v>8.3044982698961933E-2</v>
      </c>
      <c r="I31" s="5" t="s">
        <v>55</v>
      </c>
      <c r="J31" s="36">
        <v>0.32987312572087657</v>
      </c>
    </row>
    <row r="32" spans="2:10" ht="15" thickBot="1" x14ac:dyDescent="0.35">
      <c r="B32" s="5" t="s">
        <v>43</v>
      </c>
      <c r="C32" s="7">
        <v>0.72664359861591699</v>
      </c>
      <c r="I32" s="5" t="s">
        <v>56</v>
      </c>
      <c r="J32" s="36">
        <v>2.0761245674740483E-2</v>
      </c>
    </row>
    <row r="33" spans="2:10" ht="15" thickBot="1" x14ac:dyDescent="0.35">
      <c r="B33" s="5" t="s">
        <v>38</v>
      </c>
      <c r="C33" s="7">
        <v>3.2295271049596307E-2</v>
      </c>
      <c r="I33" s="5" t="s">
        <v>57</v>
      </c>
      <c r="J33" s="36">
        <v>2.1914648212226068E-2</v>
      </c>
    </row>
    <row r="34" spans="2:10" ht="15" thickBot="1" x14ac:dyDescent="0.35">
      <c r="B34" s="5" t="s">
        <v>40</v>
      </c>
      <c r="C34" s="7">
        <v>0.1580161476355248</v>
      </c>
      <c r="I34" s="5" t="s">
        <v>58</v>
      </c>
      <c r="J34" s="36">
        <v>2.306805074971165E-3</v>
      </c>
    </row>
    <row r="35" spans="2:10" ht="15" thickBot="1" x14ac:dyDescent="0.35">
      <c r="B35" s="10" t="s">
        <v>27</v>
      </c>
      <c r="C35" s="30">
        <v>1</v>
      </c>
      <c r="I35" s="5" t="s">
        <v>40</v>
      </c>
      <c r="J35" s="36">
        <v>2.6528258362168398E-2</v>
      </c>
    </row>
    <row r="36" spans="2:10" ht="15" thickBot="1" x14ac:dyDescent="0.35">
      <c r="I36" s="10" t="s">
        <v>27</v>
      </c>
      <c r="J36" s="36">
        <v>1</v>
      </c>
    </row>
  </sheetData>
  <mergeCells count="8">
    <mergeCell ref="N3:N5"/>
    <mergeCell ref="J4:K4"/>
    <mergeCell ref="L4:M4"/>
    <mergeCell ref="C3:F3"/>
    <mergeCell ref="G3:G5"/>
    <mergeCell ref="C4:D4"/>
    <mergeCell ref="E4:F4"/>
    <mergeCell ref="J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7"/>
  <sheetViews>
    <sheetView view="pageBreakPreview" topLeftCell="A31" zoomScale="85" zoomScaleNormal="100" zoomScaleSheetLayoutView="85" workbookViewId="0">
      <selection activeCell="D57" sqref="D57"/>
    </sheetView>
  </sheetViews>
  <sheetFormatPr defaultRowHeight="14.4" x14ac:dyDescent="0.3"/>
  <cols>
    <col min="2" max="2" width="29" customWidth="1"/>
    <col min="5" max="5" width="10.33203125" customWidth="1"/>
    <col min="10" max="10" width="10.33203125" customWidth="1"/>
    <col min="12" max="12" width="11.6640625" customWidth="1"/>
    <col min="13" max="13" width="12.6640625" customWidth="1"/>
    <col min="14" max="14" width="10.5546875" customWidth="1"/>
    <col min="15" max="15" width="12" customWidth="1"/>
  </cols>
  <sheetData>
    <row r="1" spans="2:15" hidden="1" x14ac:dyDescent="0.3">
      <c r="B1" s="37" t="s">
        <v>59</v>
      </c>
      <c r="E1" s="38"/>
    </row>
    <row r="2" spans="2:15" hidden="1" x14ac:dyDescent="0.3"/>
    <row r="3" spans="2:15" ht="15" hidden="1" thickBot="1" x14ac:dyDescent="0.35">
      <c r="B3" s="128" t="s">
        <v>60</v>
      </c>
      <c r="C3" s="130" t="s">
        <v>61</v>
      </c>
      <c r="D3" s="131"/>
      <c r="E3" s="131"/>
      <c r="F3" s="131"/>
      <c r="G3" s="131"/>
      <c r="H3" s="131"/>
      <c r="I3" s="131"/>
      <c r="J3" s="132"/>
      <c r="K3" s="130" t="s">
        <v>26</v>
      </c>
      <c r="L3" s="131"/>
      <c r="M3" s="131"/>
      <c r="N3" s="132"/>
      <c r="O3" s="133" t="s">
        <v>62</v>
      </c>
    </row>
    <row r="4" spans="2:15" ht="29.4" hidden="1" thickBot="1" x14ac:dyDescent="0.35">
      <c r="B4" s="129"/>
      <c r="C4" s="39" t="s">
        <v>1</v>
      </c>
      <c r="D4" s="39" t="s">
        <v>2</v>
      </c>
      <c r="E4" s="39" t="s">
        <v>3</v>
      </c>
      <c r="F4" s="39" t="s">
        <v>4</v>
      </c>
      <c r="G4" s="39" t="s">
        <v>51</v>
      </c>
      <c r="H4" s="39" t="s">
        <v>63</v>
      </c>
      <c r="I4" s="39" t="s">
        <v>5</v>
      </c>
      <c r="J4" s="39" t="s">
        <v>64</v>
      </c>
      <c r="K4" s="39" t="s">
        <v>29</v>
      </c>
      <c r="L4" s="39" t="s">
        <v>28</v>
      </c>
      <c r="M4" s="39" t="s">
        <v>65</v>
      </c>
      <c r="N4" s="40" t="s">
        <v>66</v>
      </c>
      <c r="O4" s="134"/>
    </row>
    <row r="5" spans="2:15" ht="15" hidden="1" thickBot="1" x14ac:dyDescent="0.35">
      <c r="B5" s="5" t="s">
        <v>67</v>
      </c>
      <c r="C5" s="41">
        <v>225</v>
      </c>
      <c r="D5" s="41">
        <v>97</v>
      </c>
      <c r="E5" s="41">
        <v>37</v>
      </c>
      <c r="F5" s="41">
        <v>39</v>
      </c>
      <c r="G5" s="41">
        <v>47</v>
      </c>
      <c r="H5" s="42">
        <v>445</v>
      </c>
      <c r="I5" s="43">
        <v>754</v>
      </c>
      <c r="J5" s="41">
        <v>58</v>
      </c>
      <c r="K5" s="41">
        <v>724</v>
      </c>
      <c r="L5" s="41">
        <v>477</v>
      </c>
      <c r="M5" s="41">
        <v>1</v>
      </c>
      <c r="N5" s="41">
        <v>55</v>
      </c>
      <c r="O5" s="43">
        <v>1257</v>
      </c>
    </row>
    <row r="6" spans="2:15" ht="15" hidden="1" thickBot="1" x14ac:dyDescent="0.35">
      <c r="B6" s="5" t="s">
        <v>68</v>
      </c>
      <c r="C6" s="41">
        <v>168</v>
      </c>
      <c r="D6" s="41">
        <v>77</v>
      </c>
      <c r="E6" s="41">
        <v>24</v>
      </c>
      <c r="F6" s="41">
        <v>29</v>
      </c>
      <c r="G6" s="41">
        <v>34</v>
      </c>
      <c r="H6" s="42">
        <v>376</v>
      </c>
      <c r="I6" s="42">
        <v>524</v>
      </c>
      <c r="J6" s="41">
        <v>44</v>
      </c>
      <c r="K6" s="41">
        <v>512</v>
      </c>
      <c r="L6" s="41">
        <v>347</v>
      </c>
      <c r="M6" s="41">
        <v>1</v>
      </c>
      <c r="N6" s="41">
        <v>40</v>
      </c>
      <c r="O6" s="42">
        <v>900</v>
      </c>
    </row>
    <row r="7" spans="2:15" ht="15" hidden="1" thickBot="1" x14ac:dyDescent="0.35">
      <c r="B7" s="27" t="s">
        <v>69</v>
      </c>
      <c r="C7" s="44">
        <v>57</v>
      </c>
      <c r="D7" s="44">
        <v>20</v>
      </c>
      <c r="E7" s="44">
        <v>13</v>
      </c>
      <c r="F7" s="44">
        <v>10</v>
      </c>
      <c r="G7" s="44">
        <v>27</v>
      </c>
      <c r="H7" s="42">
        <v>127</v>
      </c>
      <c r="I7" s="43">
        <v>230</v>
      </c>
      <c r="J7" s="44">
        <v>14</v>
      </c>
      <c r="K7" s="44">
        <v>212</v>
      </c>
      <c r="L7" s="44">
        <v>130</v>
      </c>
      <c r="M7" s="44">
        <v>0</v>
      </c>
      <c r="N7" s="44">
        <v>15</v>
      </c>
      <c r="O7" s="43">
        <v>357</v>
      </c>
    </row>
    <row r="8" spans="2:15" ht="15" hidden="1" thickBot="1" x14ac:dyDescent="0.35">
      <c r="B8" s="27" t="s">
        <v>70</v>
      </c>
      <c r="C8" s="41">
        <v>22</v>
      </c>
      <c r="D8" s="41">
        <v>8</v>
      </c>
      <c r="E8" s="41">
        <v>5</v>
      </c>
      <c r="F8" s="41">
        <v>3</v>
      </c>
      <c r="G8" s="41">
        <v>16</v>
      </c>
      <c r="H8" s="42">
        <v>54</v>
      </c>
      <c r="I8" s="42">
        <v>78</v>
      </c>
      <c r="J8" s="41">
        <v>6</v>
      </c>
      <c r="K8" s="41">
        <v>90</v>
      </c>
      <c r="L8" s="41">
        <v>33</v>
      </c>
      <c r="M8" s="41">
        <v>0</v>
      </c>
      <c r="N8" s="41">
        <v>9</v>
      </c>
      <c r="O8" s="42">
        <v>132</v>
      </c>
    </row>
    <row r="9" spans="2:15" ht="15" hidden="1" thickBot="1" x14ac:dyDescent="0.35">
      <c r="B9" s="27" t="s">
        <v>71</v>
      </c>
      <c r="C9" s="41">
        <v>35</v>
      </c>
      <c r="D9" s="41">
        <v>12</v>
      </c>
      <c r="E9" s="41">
        <v>8</v>
      </c>
      <c r="F9" s="41">
        <v>7</v>
      </c>
      <c r="G9" s="41">
        <v>3</v>
      </c>
      <c r="H9" s="42">
        <v>65</v>
      </c>
      <c r="I9" s="43">
        <v>152</v>
      </c>
      <c r="J9" s="41">
        <v>8</v>
      </c>
      <c r="K9" s="41">
        <v>122</v>
      </c>
      <c r="L9" s="41">
        <v>97</v>
      </c>
      <c r="M9" s="41">
        <v>0</v>
      </c>
      <c r="N9" s="41">
        <v>6</v>
      </c>
      <c r="O9" s="42">
        <v>225</v>
      </c>
    </row>
    <row r="10" spans="2:15" ht="15" hidden="1" thickBot="1" x14ac:dyDescent="0.35">
      <c r="B10" s="27" t="s">
        <v>72</v>
      </c>
      <c r="C10" s="41">
        <v>28</v>
      </c>
      <c r="D10" s="41">
        <v>8</v>
      </c>
      <c r="E10" s="41">
        <v>6</v>
      </c>
      <c r="F10" s="41">
        <v>6</v>
      </c>
      <c r="G10" s="41">
        <v>10</v>
      </c>
      <c r="H10" s="42">
        <v>58</v>
      </c>
      <c r="I10" s="42">
        <v>98</v>
      </c>
      <c r="J10" s="41">
        <v>8</v>
      </c>
      <c r="K10" s="41">
        <v>87</v>
      </c>
      <c r="L10" s="41">
        <v>63</v>
      </c>
      <c r="M10" s="41">
        <v>0</v>
      </c>
      <c r="N10" s="41">
        <v>6</v>
      </c>
      <c r="O10" s="42">
        <v>156</v>
      </c>
    </row>
    <row r="11" spans="2:15" ht="15" hidden="1" thickBot="1" x14ac:dyDescent="0.35">
      <c r="B11" s="27" t="s">
        <v>73</v>
      </c>
      <c r="C11" s="41">
        <v>12</v>
      </c>
      <c r="D11" s="41">
        <v>2</v>
      </c>
      <c r="E11" s="41">
        <v>4</v>
      </c>
      <c r="F11" s="41">
        <v>5</v>
      </c>
      <c r="G11" s="41">
        <v>6</v>
      </c>
      <c r="H11" s="42">
        <v>29</v>
      </c>
      <c r="I11" s="43">
        <v>56</v>
      </c>
      <c r="J11" s="41">
        <v>2</v>
      </c>
      <c r="K11" s="41">
        <v>49</v>
      </c>
      <c r="L11" s="41">
        <v>32</v>
      </c>
      <c r="M11" s="41">
        <v>0</v>
      </c>
      <c r="N11" s="41">
        <v>6</v>
      </c>
      <c r="O11" s="42">
        <v>87</v>
      </c>
    </row>
    <row r="12" spans="2:15" ht="15" hidden="1" thickBot="1" x14ac:dyDescent="0.35">
      <c r="B12" s="27" t="s">
        <v>74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2">
        <v>0</v>
      </c>
      <c r="I12" s="42">
        <v>2</v>
      </c>
      <c r="J12" s="41">
        <v>0</v>
      </c>
      <c r="K12" s="41">
        <v>1</v>
      </c>
      <c r="L12" s="41">
        <v>1</v>
      </c>
      <c r="M12" s="41">
        <v>0</v>
      </c>
      <c r="N12" s="41">
        <v>0</v>
      </c>
      <c r="O12" s="42">
        <v>2</v>
      </c>
    </row>
    <row r="13" spans="2:15" ht="15" hidden="1" thickBot="1" x14ac:dyDescent="0.35">
      <c r="B13" s="27" t="s">
        <v>75</v>
      </c>
      <c r="C13" s="41">
        <v>7</v>
      </c>
      <c r="D13" s="41">
        <v>4</v>
      </c>
      <c r="E13" s="41">
        <v>2</v>
      </c>
      <c r="F13" s="41">
        <v>1</v>
      </c>
      <c r="G13" s="41">
        <v>0</v>
      </c>
      <c r="H13" s="42">
        <v>14</v>
      </c>
      <c r="I13" s="43">
        <v>52</v>
      </c>
      <c r="J13" s="41">
        <v>1</v>
      </c>
      <c r="K13" s="41">
        <v>34</v>
      </c>
      <c r="L13" s="41">
        <v>33</v>
      </c>
      <c r="M13" s="41">
        <v>0</v>
      </c>
      <c r="N13" s="41">
        <v>0</v>
      </c>
      <c r="O13" s="42">
        <v>67</v>
      </c>
    </row>
    <row r="14" spans="2:15" hidden="1" x14ac:dyDescent="0.3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2:15" ht="15" hidden="1" thickBot="1" x14ac:dyDescent="0.35">
      <c r="B15" s="128" t="s">
        <v>60</v>
      </c>
      <c r="C15" s="130" t="s">
        <v>61</v>
      </c>
      <c r="D15" s="131"/>
      <c r="E15" s="131"/>
      <c r="F15" s="131"/>
      <c r="G15" s="131"/>
      <c r="H15" s="131"/>
      <c r="I15" s="131"/>
      <c r="J15" s="132"/>
      <c r="K15" s="130" t="s">
        <v>26</v>
      </c>
      <c r="L15" s="131"/>
      <c r="M15" s="131"/>
      <c r="N15" s="132"/>
      <c r="O15" s="133" t="s">
        <v>62</v>
      </c>
    </row>
    <row r="16" spans="2:15" ht="29.4" hidden="1" thickBot="1" x14ac:dyDescent="0.35">
      <c r="B16" s="129"/>
      <c r="C16" s="39" t="s">
        <v>1</v>
      </c>
      <c r="D16" s="39" t="s">
        <v>2</v>
      </c>
      <c r="E16" s="39" t="s">
        <v>3</v>
      </c>
      <c r="F16" s="39" t="s">
        <v>4</v>
      </c>
      <c r="G16" s="39" t="s">
        <v>51</v>
      </c>
      <c r="H16" s="39" t="s">
        <v>63</v>
      </c>
      <c r="I16" s="39" t="s">
        <v>5</v>
      </c>
      <c r="J16" s="39" t="s">
        <v>64</v>
      </c>
      <c r="K16" s="39" t="s">
        <v>29</v>
      </c>
      <c r="L16" s="39" t="s">
        <v>28</v>
      </c>
      <c r="M16" s="39" t="s">
        <v>65</v>
      </c>
      <c r="N16" s="40" t="s">
        <v>66</v>
      </c>
      <c r="O16" s="134"/>
    </row>
    <row r="17" spans="2:15" ht="15" hidden="1" thickBot="1" x14ac:dyDescent="0.35">
      <c r="B17" s="5" t="s">
        <v>67</v>
      </c>
      <c r="C17" s="46">
        <f>C5/O5</f>
        <v>0.17899761336515513</v>
      </c>
      <c r="D17" s="46">
        <f t="shared" ref="D17" si="0">(D5/1257)</f>
        <v>7.7167859984089107E-2</v>
      </c>
      <c r="E17" s="46">
        <f>E5/O5</f>
        <v>2.94351630867144E-2</v>
      </c>
      <c r="F17" s="46">
        <f>F5/O5</f>
        <v>3.1026252983293555E-2</v>
      </c>
      <c r="G17" s="46">
        <f>(G5/O5)</f>
        <v>3.7390612569610182E-2</v>
      </c>
      <c r="H17" s="47">
        <f>(H5/O5)</f>
        <v>0.35401750198886239</v>
      </c>
      <c r="I17" s="47">
        <f>(I5/O5)</f>
        <v>0.5998408910103421</v>
      </c>
      <c r="J17" s="46">
        <f>J5/O5</f>
        <v>4.6141607000795545E-2</v>
      </c>
      <c r="K17" s="46">
        <f>(K5/O5)</f>
        <v>0.5759745425616547</v>
      </c>
      <c r="L17" s="46">
        <f>L5/O5</f>
        <v>0.37947494033412887</v>
      </c>
      <c r="M17" s="46">
        <f t="shared" ref="M17:M25" si="1">(M5/1257)</f>
        <v>7.955449482895784E-4</v>
      </c>
      <c r="N17" s="46">
        <f>N5/O5</f>
        <v>4.3754972155926809E-2</v>
      </c>
      <c r="O17" s="47">
        <f>(O5/O5)</f>
        <v>1</v>
      </c>
    </row>
    <row r="18" spans="2:15" ht="15" hidden="1" thickBot="1" x14ac:dyDescent="0.35">
      <c r="B18" s="5" t="s">
        <v>68</v>
      </c>
      <c r="C18" s="46">
        <f>C6/O6</f>
        <v>0.18666666666666668</v>
      </c>
      <c r="D18" s="46">
        <f>(D6/O6)</f>
        <v>8.5555555555555551E-2</v>
      </c>
      <c r="E18" s="46">
        <f t="shared" ref="E18:E25" si="2">E6/O6</f>
        <v>2.6666666666666668E-2</v>
      </c>
      <c r="F18" s="46">
        <f t="shared" ref="F18:F25" si="3">F6/O6</f>
        <v>3.2222222222222222E-2</v>
      </c>
      <c r="G18" s="46">
        <f t="shared" ref="G18:G25" si="4">(G6/O6)</f>
        <v>3.7777777777777778E-2</v>
      </c>
      <c r="H18" s="47">
        <f t="shared" ref="H18:H25" si="5">(H6/O6)</f>
        <v>0.4177777777777778</v>
      </c>
      <c r="I18" s="47">
        <f t="shared" ref="I18:I25" si="6">(I6/O6)</f>
        <v>0.5822222222222222</v>
      </c>
      <c r="J18" s="46">
        <f t="shared" ref="J18:J25" si="7">J6/O6</f>
        <v>4.8888888888888891E-2</v>
      </c>
      <c r="K18" s="46">
        <f t="shared" ref="K18:K25" si="8">(K6/O6)</f>
        <v>0.56888888888888889</v>
      </c>
      <c r="L18" s="46">
        <f t="shared" ref="L18:L25" si="9">L6/O6</f>
        <v>0.38555555555555554</v>
      </c>
      <c r="M18" s="46">
        <f t="shared" si="1"/>
        <v>7.955449482895784E-4</v>
      </c>
      <c r="N18" s="46">
        <f t="shared" ref="N18:N25" si="10">N6/O6</f>
        <v>4.4444444444444446E-2</v>
      </c>
      <c r="O18" s="47">
        <f>O6/O5</f>
        <v>0.71599045346062051</v>
      </c>
    </row>
    <row r="19" spans="2:15" ht="15" hidden="1" thickBot="1" x14ac:dyDescent="0.35">
      <c r="B19" s="5" t="s">
        <v>69</v>
      </c>
      <c r="C19" s="46">
        <f t="shared" ref="C19:C25" si="11">C7/O7</f>
        <v>0.15966386554621848</v>
      </c>
      <c r="D19" s="46">
        <f>(D7/O7)</f>
        <v>5.6022408963585436E-2</v>
      </c>
      <c r="E19" s="46">
        <f t="shared" si="2"/>
        <v>3.6414565826330535E-2</v>
      </c>
      <c r="F19" s="46">
        <f t="shared" si="3"/>
        <v>2.8011204481792718E-2</v>
      </c>
      <c r="G19" s="46">
        <f t="shared" si="4"/>
        <v>7.5630252100840331E-2</v>
      </c>
      <c r="H19" s="47">
        <f t="shared" si="5"/>
        <v>0.35574229691876752</v>
      </c>
      <c r="I19" s="47">
        <f t="shared" si="6"/>
        <v>0.64425770308123254</v>
      </c>
      <c r="J19" s="46">
        <f t="shared" si="7"/>
        <v>3.9215686274509803E-2</v>
      </c>
      <c r="K19" s="46">
        <f t="shared" si="8"/>
        <v>0.5938375350140056</v>
      </c>
      <c r="L19" s="46">
        <f t="shared" si="9"/>
        <v>0.36414565826330531</v>
      </c>
      <c r="M19" s="46">
        <f t="shared" si="1"/>
        <v>0</v>
      </c>
      <c r="N19" s="46">
        <f t="shared" si="10"/>
        <v>4.2016806722689079E-2</v>
      </c>
      <c r="O19" s="47">
        <f>O7/O5</f>
        <v>0.28400954653937949</v>
      </c>
    </row>
    <row r="20" spans="2:15" ht="15" hidden="1" thickBot="1" x14ac:dyDescent="0.35">
      <c r="B20" s="5" t="s">
        <v>70</v>
      </c>
      <c r="C20" s="46">
        <f t="shared" si="11"/>
        <v>0.16666666666666666</v>
      </c>
      <c r="D20" s="46">
        <f t="shared" ref="D20:D25" si="12">(D8/O8)</f>
        <v>6.0606060606060608E-2</v>
      </c>
      <c r="E20" s="46">
        <f t="shared" si="2"/>
        <v>3.787878787878788E-2</v>
      </c>
      <c r="F20" s="46">
        <f t="shared" si="3"/>
        <v>2.2727272727272728E-2</v>
      </c>
      <c r="G20" s="46">
        <f t="shared" si="4"/>
        <v>0.12121212121212122</v>
      </c>
      <c r="H20" s="47">
        <f t="shared" si="5"/>
        <v>0.40909090909090912</v>
      </c>
      <c r="I20" s="47">
        <f t="shared" si="6"/>
        <v>0.59090909090909094</v>
      </c>
      <c r="J20" s="46">
        <f t="shared" si="7"/>
        <v>4.5454545454545456E-2</v>
      </c>
      <c r="K20" s="46">
        <f t="shared" si="8"/>
        <v>0.68181818181818177</v>
      </c>
      <c r="L20" s="46">
        <f t="shared" si="9"/>
        <v>0.25</v>
      </c>
      <c r="M20" s="46">
        <f t="shared" si="1"/>
        <v>0</v>
      </c>
      <c r="N20" s="46">
        <f t="shared" si="10"/>
        <v>6.8181818181818177E-2</v>
      </c>
      <c r="O20" s="47">
        <f>O8/O5</f>
        <v>0.10501193317422435</v>
      </c>
    </row>
    <row r="21" spans="2:15" ht="15" hidden="1" thickBot="1" x14ac:dyDescent="0.35">
      <c r="B21" s="5" t="s">
        <v>71</v>
      </c>
      <c r="C21" s="46">
        <f t="shared" si="11"/>
        <v>0.15555555555555556</v>
      </c>
      <c r="D21" s="46">
        <f t="shared" si="12"/>
        <v>5.3333333333333337E-2</v>
      </c>
      <c r="E21" s="46">
        <f t="shared" si="2"/>
        <v>3.5555555555555556E-2</v>
      </c>
      <c r="F21" s="46">
        <f t="shared" si="3"/>
        <v>3.111111111111111E-2</v>
      </c>
      <c r="G21" s="46">
        <f t="shared" si="4"/>
        <v>1.3333333333333334E-2</v>
      </c>
      <c r="H21" s="47">
        <f t="shared" si="5"/>
        <v>0.28888888888888886</v>
      </c>
      <c r="I21" s="47">
        <f t="shared" si="6"/>
        <v>0.67555555555555558</v>
      </c>
      <c r="J21" s="46">
        <f t="shared" si="7"/>
        <v>3.5555555555555556E-2</v>
      </c>
      <c r="K21" s="46">
        <f t="shared" si="8"/>
        <v>0.54222222222222227</v>
      </c>
      <c r="L21" s="46">
        <f t="shared" si="9"/>
        <v>0.43111111111111111</v>
      </c>
      <c r="M21" s="46">
        <f t="shared" si="1"/>
        <v>0</v>
      </c>
      <c r="N21" s="46">
        <f t="shared" si="10"/>
        <v>2.6666666666666668E-2</v>
      </c>
      <c r="O21" s="47">
        <f>O9/O5</f>
        <v>0.17899761336515513</v>
      </c>
    </row>
    <row r="22" spans="2:15" ht="15" hidden="1" thickBot="1" x14ac:dyDescent="0.35">
      <c r="B22" s="5" t="s">
        <v>72</v>
      </c>
      <c r="C22" s="46">
        <f t="shared" si="11"/>
        <v>0.17948717948717949</v>
      </c>
      <c r="D22" s="46">
        <f t="shared" si="12"/>
        <v>5.128205128205128E-2</v>
      </c>
      <c r="E22" s="46">
        <f t="shared" si="2"/>
        <v>3.8461538461538464E-2</v>
      </c>
      <c r="F22" s="46">
        <f t="shared" si="3"/>
        <v>3.8461538461538464E-2</v>
      </c>
      <c r="G22" s="46">
        <f t="shared" si="4"/>
        <v>6.4102564102564097E-2</v>
      </c>
      <c r="H22" s="47">
        <f t="shared" si="5"/>
        <v>0.37179487179487181</v>
      </c>
      <c r="I22" s="47">
        <f t="shared" si="6"/>
        <v>0.62820512820512819</v>
      </c>
      <c r="J22" s="46">
        <f t="shared" si="7"/>
        <v>5.128205128205128E-2</v>
      </c>
      <c r="K22" s="46">
        <f t="shared" si="8"/>
        <v>0.55769230769230771</v>
      </c>
      <c r="L22" s="46">
        <f t="shared" si="9"/>
        <v>0.40384615384615385</v>
      </c>
      <c r="M22" s="46">
        <f t="shared" si="1"/>
        <v>0</v>
      </c>
      <c r="N22" s="46">
        <f t="shared" si="10"/>
        <v>3.8461538461538464E-2</v>
      </c>
      <c r="O22" s="47">
        <f>O10/O5</f>
        <v>0.12410501193317422</v>
      </c>
    </row>
    <row r="23" spans="2:15" ht="15" hidden="1" thickBot="1" x14ac:dyDescent="0.35">
      <c r="B23" s="5" t="s">
        <v>73</v>
      </c>
      <c r="C23" s="46">
        <f t="shared" si="11"/>
        <v>0.13793103448275862</v>
      </c>
      <c r="D23" s="46">
        <f t="shared" si="12"/>
        <v>2.2988505747126436E-2</v>
      </c>
      <c r="E23" s="46">
        <f t="shared" si="2"/>
        <v>4.5977011494252873E-2</v>
      </c>
      <c r="F23" s="46">
        <f t="shared" si="3"/>
        <v>5.7471264367816091E-2</v>
      </c>
      <c r="G23" s="46">
        <f t="shared" si="4"/>
        <v>6.8965517241379309E-2</v>
      </c>
      <c r="H23" s="47">
        <f t="shared" si="5"/>
        <v>0.33333333333333331</v>
      </c>
      <c r="I23" s="47">
        <f t="shared" si="6"/>
        <v>0.64367816091954022</v>
      </c>
      <c r="J23" s="46">
        <f t="shared" si="7"/>
        <v>2.2988505747126436E-2</v>
      </c>
      <c r="K23" s="46">
        <f t="shared" si="8"/>
        <v>0.56321839080459768</v>
      </c>
      <c r="L23" s="46">
        <f t="shared" si="9"/>
        <v>0.36781609195402298</v>
      </c>
      <c r="M23" s="46">
        <f t="shared" si="1"/>
        <v>0</v>
      </c>
      <c r="N23" s="46">
        <f t="shared" si="10"/>
        <v>6.8965517241379309E-2</v>
      </c>
      <c r="O23" s="47">
        <f>O11/O5</f>
        <v>6.9212410501193311E-2</v>
      </c>
    </row>
    <row r="24" spans="2:15" ht="15" hidden="1" thickBot="1" x14ac:dyDescent="0.35">
      <c r="B24" s="27" t="s">
        <v>74</v>
      </c>
      <c r="C24" s="46">
        <f t="shared" si="11"/>
        <v>0</v>
      </c>
      <c r="D24" s="46">
        <f t="shared" si="12"/>
        <v>0</v>
      </c>
      <c r="E24" s="46">
        <f t="shared" si="2"/>
        <v>0</v>
      </c>
      <c r="F24" s="46">
        <f t="shared" si="3"/>
        <v>0</v>
      </c>
      <c r="G24" s="46">
        <f t="shared" si="4"/>
        <v>0</v>
      </c>
      <c r="H24" s="47">
        <f t="shared" si="5"/>
        <v>0</v>
      </c>
      <c r="I24" s="47">
        <f t="shared" si="6"/>
        <v>1</v>
      </c>
      <c r="J24" s="46">
        <f t="shared" si="7"/>
        <v>0</v>
      </c>
      <c r="K24" s="46">
        <f t="shared" si="8"/>
        <v>0.5</v>
      </c>
      <c r="L24" s="46">
        <f t="shared" si="9"/>
        <v>0.5</v>
      </c>
      <c r="M24" s="46">
        <f t="shared" si="1"/>
        <v>0</v>
      </c>
      <c r="N24" s="46">
        <f t="shared" si="10"/>
        <v>0</v>
      </c>
      <c r="O24" s="47">
        <f>O12/O5</f>
        <v>1.5910898965791568E-3</v>
      </c>
    </row>
    <row r="25" spans="2:15" ht="15" hidden="1" thickBot="1" x14ac:dyDescent="0.35">
      <c r="B25" s="27" t="s">
        <v>75</v>
      </c>
      <c r="C25" s="46">
        <f t="shared" si="11"/>
        <v>0.1044776119402985</v>
      </c>
      <c r="D25" s="46">
        <f t="shared" si="12"/>
        <v>5.9701492537313432E-2</v>
      </c>
      <c r="E25" s="46">
        <f t="shared" si="2"/>
        <v>2.9850746268656716E-2</v>
      </c>
      <c r="F25" s="46">
        <f t="shared" si="3"/>
        <v>1.4925373134328358E-2</v>
      </c>
      <c r="G25" s="46">
        <f t="shared" si="4"/>
        <v>0</v>
      </c>
      <c r="H25" s="47">
        <f t="shared" si="5"/>
        <v>0.20895522388059701</v>
      </c>
      <c r="I25" s="47">
        <f t="shared" si="6"/>
        <v>0.77611940298507465</v>
      </c>
      <c r="J25" s="46">
        <f t="shared" si="7"/>
        <v>1.4925373134328358E-2</v>
      </c>
      <c r="K25" s="46">
        <f t="shared" si="8"/>
        <v>0.5074626865671642</v>
      </c>
      <c r="L25" s="46">
        <f t="shared" si="9"/>
        <v>0.4925373134328358</v>
      </c>
      <c r="M25" s="46">
        <f t="shared" si="1"/>
        <v>0</v>
      </c>
      <c r="N25" s="46">
        <f t="shared" si="10"/>
        <v>0</v>
      </c>
      <c r="O25" s="47">
        <f>O13/O5</f>
        <v>5.3301511535401754E-2</v>
      </c>
    </row>
    <row r="26" spans="2:15" hidden="1" x14ac:dyDescent="0.3"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2:15" hidden="1" x14ac:dyDescent="0.3">
      <c r="B27" s="49" t="s">
        <v>76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2:15" hidden="1" x14ac:dyDescent="0.3">
      <c r="B28" s="50" t="s">
        <v>77</v>
      </c>
      <c r="C28" s="48">
        <v>0.21</v>
      </c>
      <c r="D28" s="48" t="s">
        <v>78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2:15" hidden="1" x14ac:dyDescent="0.3">
      <c r="B29" s="50" t="s">
        <v>79</v>
      </c>
      <c r="C29" s="48">
        <f>33/67</f>
        <v>0.4925373134328358</v>
      </c>
      <c r="D29" t="s">
        <v>80</v>
      </c>
      <c r="M29" s="48"/>
      <c r="N29" s="48"/>
      <c r="O29" s="48"/>
    </row>
    <row r="30" spans="2:15" hidden="1" x14ac:dyDescent="0.3"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2:15" x14ac:dyDescent="0.3">
      <c r="B31" s="37" t="s">
        <v>81</v>
      </c>
      <c r="E31" s="38"/>
    </row>
    <row r="32" spans="2:15" ht="15" thickBot="1" x14ac:dyDescent="0.35"/>
    <row r="33" spans="2:22" ht="15.75" customHeight="1" thickBot="1" x14ac:dyDescent="0.35">
      <c r="B33" s="128" t="s">
        <v>60</v>
      </c>
      <c r="C33" s="130" t="s">
        <v>61</v>
      </c>
      <c r="D33" s="131"/>
      <c r="E33" s="131"/>
      <c r="F33" s="131"/>
      <c r="G33" s="131"/>
      <c r="H33" s="131"/>
      <c r="I33" s="131"/>
      <c r="J33" s="132"/>
      <c r="K33" s="130" t="s">
        <v>26</v>
      </c>
      <c r="L33" s="131"/>
      <c r="M33" s="131"/>
      <c r="N33" s="132"/>
      <c r="O33" s="112"/>
      <c r="P33" s="133" t="s">
        <v>62</v>
      </c>
    </row>
    <row r="34" spans="2:22" ht="29.4" thickBot="1" x14ac:dyDescent="0.35">
      <c r="B34" s="129"/>
      <c r="C34" s="39" t="s">
        <v>1</v>
      </c>
      <c r="D34" s="39" t="s">
        <v>2</v>
      </c>
      <c r="E34" s="39" t="s">
        <v>3</v>
      </c>
      <c r="F34" s="39" t="s">
        <v>4</v>
      </c>
      <c r="G34" s="39" t="s">
        <v>51</v>
      </c>
      <c r="H34" s="39" t="s">
        <v>63</v>
      </c>
      <c r="I34" s="39" t="s">
        <v>5</v>
      </c>
      <c r="J34" s="39" t="s">
        <v>64</v>
      </c>
      <c r="K34" s="39" t="s">
        <v>29</v>
      </c>
      <c r="L34" s="39" t="s">
        <v>28</v>
      </c>
      <c r="M34" s="39" t="s">
        <v>65</v>
      </c>
      <c r="N34" s="40" t="s">
        <v>66</v>
      </c>
      <c r="O34" s="110" t="s">
        <v>64</v>
      </c>
      <c r="P34" s="134"/>
    </row>
    <row r="35" spans="2:22" ht="15" thickBot="1" x14ac:dyDescent="0.35">
      <c r="B35" s="5" t="s">
        <v>67</v>
      </c>
      <c r="C35" s="41">
        <v>345</v>
      </c>
      <c r="D35" s="42">
        <v>140</v>
      </c>
      <c r="E35" s="42">
        <v>49</v>
      </c>
      <c r="F35" s="42">
        <v>60</v>
      </c>
      <c r="G35" s="42">
        <v>21</v>
      </c>
      <c r="H35" s="42">
        <f t="shared" ref="H35:H38" si="13">SUM(C35:G35)</f>
        <v>615</v>
      </c>
      <c r="I35" s="43">
        <v>956</v>
      </c>
      <c r="J35" s="42">
        <v>103</v>
      </c>
      <c r="K35" s="42">
        <v>969</v>
      </c>
      <c r="L35" s="42">
        <v>649</v>
      </c>
      <c r="M35" s="42">
        <v>1</v>
      </c>
      <c r="N35" s="42">
        <v>24</v>
      </c>
      <c r="O35" s="42">
        <v>31</v>
      </c>
      <c r="P35" s="43">
        <v>1674</v>
      </c>
    </row>
    <row r="36" spans="2:22" ht="15" thickBot="1" x14ac:dyDescent="0.35">
      <c r="B36" s="10" t="s">
        <v>68</v>
      </c>
      <c r="C36" s="41">
        <v>237</v>
      </c>
      <c r="D36" s="42">
        <v>94</v>
      </c>
      <c r="E36" s="42">
        <v>39</v>
      </c>
      <c r="F36" s="42">
        <v>46</v>
      </c>
      <c r="G36" s="42">
        <v>11</v>
      </c>
      <c r="H36" s="42">
        <f t="shared" si="13"/>
        <v>427</v>
      </c>
      <c r="I36" s="42">
        <v>627</v>
      </c>
      <c r="J36" s="42">
        <v>63</v>
      </c>
      <c r="K36" s="42">
        <v>664</v>
      </c>
      <c r="L36" s="42">
        <v>415</v>
      </c>
      <c r="M36" s="42">
        <v>1</v>
      </c>
      <c r="N36" s="42">
        <v>18</v>
      </c>
      <c r="O36" s="42">
        <v>19</v>
      </c>
      <c r="P36" s="43">
        <v>1117</v>
      </c>
    </row>
    <row r="37" spans="2:22" ht="15" thickBot="1" x14ac:dyDescent="0.35">
      <c r="B37" s="51" t="s">
        <v>70</v>
      </c>
      <c r="C37" s="41">
        <v>7</v>
      </c>
      <c r="D37" s="42">
        <v>4</v>
      </c>
      <c r="E37" s="42">
        <v>3</v>
      </c>
      <c r="F37" s="42">
        <v>0</v>
      </c>
      <c r="G37" s="42">
        <v>1</v>
      </c>
      <c r="H37" s="42">
        <f t="shared" si="13"/>
        <v>15</v>
      </c>
      <c r="I37" s="42">
        <v>35</v>
      </c>
      <c r="J37" s="42">
        <v>3</v>
      </c>
      <c r="K37" s="42">
        <v>28</v>
      </c>
      <c r="L37" s="42">
        <v>24</v>
      </c>
      <c r="M37" s="42">
        <v>0</v>
      </c>
      <c r="N37" s="42">
        <v>0</v>
      </c>
      <c r="O37" s="42">
        <v>1</v>
      </c>
      <c r="P37" s="43">
        <f t="shared" ref="P37:P41" si="14">SUM(C37:G37)+SUM(I37:J37)</f>
        <v>53</v>
      </c>
    </row>
    <row r="38" spans="2:22" ht="15" thickBot="1" x14ac:dyDescent="0.35">
      <c r="B38" s="51" t="s">
        <v>72</v>
      </c>
      <c r="C38" s="41">
        <v>11</v>
      </c>
      <c r="D38" s="42">
        <v>2</v>
      </c>
      <c r="E38" s="42">
        <v>2</v>
      </c>
      <c r="F38" s="42">
        <v>2</v>
      </c>
      <c r="G38" s="42">
        <v>0</v>
      </c>
      <c r="H38" s="42">
        <f t="shared" si="13"/>
        <v>17</v>
      </c>
      <c r="I38" s="42">
        <v>29</v>
      </c>
      <c r="J38" s="42">
        <v>3</v>
      </c>
      <c r="K38" s="42">
        <v>27</v>
      </c>
      <c r="L38" s="42">
        <v>22</v>
      </c>
      <c r="M38" s="42">
        <v>0</v>
      </c>
      <c r="N38" s="42">
        <v>0</v>
      </c>
      <c r="O38" s="42"/>
      <c r="P38" s="43">
        <f t="shared" si="14"/>
        <v>49</v>
      </c>
    </row>
    <row r="39" spans="2:22" ht="15" thickBot="1" x14ac:dyDescent="0.35">
      <c r="B39" s="51" t="s">
        <v>73</v>
      </c>
      <c r="C39" s="41">
        <v>83</v>
      </c>
      <c r="D39" s="42">
        <v>38</v>
      </c>
      <c r="E39" s="42">
        <v>4</v>
      </c>
      <c r="F39" s="42">
        <v>13</v>
      </c>
      <c r="G39" s="42">
        <v>9</v>
      </c>
      <c r="H39" s="42">
        <v>147</v>
      </c>
      <c r="I39" s="43">
        <v>207</v>
      </c>
      <c r="J39" s="42">
        <v>30</v>
      </c>
      <c r="K39" s="42">
        <v>214</v>
      </c>
      <c r="L39" s="42">
        <v>154</v>
      </c>
      <c r="M39" s="42">
        <v>0</v>
      </c>
      <c r="N39" s="42">
        <v>5</v>
      </c>
      <c r="O39" s="42">
        <v>11</v>
      </c>
      <c r="P39" s="43">
        <v>384</v>
      </c>
    </row>
    <row r="40" spans="2:22" ht="15" thickBot="1" x14ac:dyDescent="0.35">
      <c r="B40" s="51" t="s">
        <v>74</v>
      </c>
      <c r="C40" s="41">
        <v>1</v>
      </c>
      <c r="D40" s="42">
        <v>1</v>
      </c>
      <c r="E40" s="42">
        <v>0</v>
      </c>
      <c r="F40" s="42">
        <v>0</v>
      </c>
      <c r="G40" s="42">
        <v>0</v>
      </c>
      <c r="H40" s="42">
        <f>SUM(C40:G40)</f>
        <v>2</v>
      </c>
      <c r="I40" s="42">
        <v>7</v>
      </c>
      <c r="J40" s="42">
        <v>0</v>
      </c>
      <c r="K40" s="42">
        <v>2</v>
      </c>
      <c r="L40" s="42">
        <v>7</v>
      </c>
      <c r="M40" s="42">
        <v>0</v>
      </c>
      <c r="N40" s="42">
        <v>0</v>
      </c>
      <c r="O40" s="42"/>
      <c r="P40" s="43">
        <f t="shared" si="14"/>
        <v>9</v>
      </c>
    </row>
    <row r="41" spans="2:22" ht="15" thickBot="1" x14ac:dyDescent="0.35">
      <c r="B41" s="51" t="s">
        <v>75</v>
      </c>
      <c r="C41" s="41">
        <v>6</v>
      </c>
      <c r="D41" s="42">
        <v>1</v>
      </c>
      <c r="E41" s="41">
        <v>0</v>
      </c>
      <c r="F41" s="41">
        <v>0</v>
      </c>
      <c r="G41" s="41">
        <v>0</v>
      </c>
      <c r="H41" s="42">
        <f>SUM(C41:G41)</f>
        <v>7</v>
      </c>
      <c r="I41" s="43">
        <v>51</v>
      </c>
      <c r="J41" s="42">
        <v>4</v>
      </c>
      <c r="K41" s="41">
        <v>34</v>
      </c>
      <c r="L41" s="41">
        <v>27</v>
      </c>
      <c r="M41" s="41">
        <v>0</v>
      </c>
      <c r="N41" s="41">
        <v>1</v>
      </c>
      <c r="O41" s="41"/>
      <c r="P41" s="43">
        <f t="shared" si="14"/>
        <v>62</v>
      </c>
    </row>
    <row r="42" spans="2:22" ht="15" thickBot="1" x14ac:dyDescent="0.3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R42" s="127"/>
      <c r="S42" s="127"/>
      <c r="T42" s="127"/>
      <c r="U42" s="127"/>
      <c r="V42" s="127"/>
    </row>
    <row r="43" spans="2:22" ht="15" thickBot="1" x14ac:dyDescent="0.35">
      <c r="B43" s="128" t="s">
        <v>60</v>
      </c>
      <c r="C43" s="130" t="s">
        <v>61</v>
      </c>
      <c r="D43" s="131"/>
      <c r="E43" s="131"/>
      <c r="F43" s="131"/>
      <c r="G43" s="131"/>
      <c r="H43" s="131"/>
      <c r="I43" s="131"/>
      <c r="J43" s="132"/>
      <c r="K43" s="130" t="s">
        <v>26</v>
      </c>
      <c r="L43" s="131"/>
      <c r="M43" s="131"/>
      <c r="N43" s="132"/>
      <c r="O43" s="112"/>
      <c r="P43" s="133" t="s">
        <v>62</v>
      </c>
      <c r="R43" s="127"/>
      <c r="S43" s="127"/>
      <c r="T43" s="127"/>
      <c r="U43" s="127"/>
      <c r="V43" s="127"/>
    </row>
    <row r="44" spans="2:22" ht="29.4" thickBot="1" x14ac:dyDescent="0.35">
      <c r="B44" s="129"/>
      <c r="C44" s="39" t="s">
        <v>1</v>
      </c>
      <c r="D44" s="39" t="s">
        <v>2</v>
      </c>
      <c r="E44" s="39" t="s">
        <v>3</v>
      </c>
      <c r="F44" s="39" t="s">
        <v>4</v>
      </c>
      <c r="G44" s="39" t="s">
        <v>51</v>
      </c>
      <c r="H44" s="39" t="s">
        <v>63</v>
      </c>
      <c r="I44" s="39" t="s">
        <v>5</v>
      </c>
      <c r="J44" s="39" t="s">
        <v>64</v>
      </c>
      <c r="K44" s="39" t="s">
        <v>29</v>
      </c>
      <c r="L44" s="39" t="s">
        <v>28</v>
      </c>
      <c r="M44" s="39" t="s">
        <v>65</v>
      </c>
      <c r="N44" s="40" t="s">
        <v>66</v>
      </c>
      <c r="O44" s="110" t="s">
        <v>64</v>
      </c>
      <c r="P44" s="134"/>
      <c r="R44" s="127"/>
      <c r="S44" s="127"/>
      <c r="T44" s="127"/>
      <c r="U44" s="127"/>
      <c r="V44" s="127"/>
    </row>
    <row r="45" spans="2:22" ht="15.75" customHeight="1" thickBot="1" x14ac:dyDescent="0.35">
      <c r="B45" s="5" t="s">
        <v>67</v>
      </c>
      <c r="C45" s="46">
        <f t="shared" ref="C45:C51" si="15">C35/P35</f>
        <v>0.20609318996415771</v>
      </c>
      <c r="D45" s="46">
        <f t="shared" ref="D45" si="16">(D35/1257)</f>
        <v>0.11137629276054097</v>
      </c>
      <c r="E45" s="46">
        <f>E35/P35</f>
        <v>2.9271206690561529E-2</v>
      </c>
      <c r="F45" s="46">
        <f>F35/P35</f>
        <v>3.5842293906810034E-2</v>
      </c>
      <c r="G45" s="46">
        <f>(G35/P35)</f>
        <v>1.2544802867383513E-2</v>
      </c>
      <c r="H45" s="47">
        <f>(H35/P35)</f>
        <v>0.36738351254480289</v>
      </c>
      <c r="I45" s="47">
        <f>(I35/P35)</f>
        <v>0.57108721624850656</v>
      </c>
      <c r="J45" s="46">
        <f>J35/P35</f>
        <v>6.1529271206690564E-2</v>
      </c>
      <c r="K45" s="46">
        <f>(K35/P35)</f>
        <v>0.57885304659498205</v>
      </c>
      <c r="L45" s="46">
        <f>L35/P35</f>
        <v>0.3876941457586619</v>
      </c>
      <c r="M45" s="46">
        <f t="shared" ref="M45:M46" si="17">(M35/1257)</f>
        <v>7.955449482895784E-4</v>
      </c>
      <c r="N45" s="46">
        <f t="shared" ref="N45:N51" si="18">N35/P35</f>
        <v>1.4336917562724014E-2</v>
      </c>
      <c r="O45" s="46">
        <f>O35/P35</f>
        <v>1.8518518518518517E-2</v>
      </c>
      <c r="P45" s="47">
        <f>(P35/P35)</f>
        <v>1</v>
      </c>
      <c r="R45" s="127"/>
      <c r="S45" s="127"/>
      <c r="T45" s="127"/>
      <c r="U45" s="127"/>
      <c r="V45" s="127"/>
    </row>
    <row r="46" spans="2:22" ht="15" thickBot="1" x14ac:dyDescent="0.35">
      <c r="B46" s="5" t="s">
        <v>68</v>
      </c>
      <c r="C46" s="46">
        <f t="shared" si="15"/>
        <v>0.21217547000895254</v>
      </c>
      <c r="D46" s="46">
        <f t="shared" ref="D46:D51" si="19">(D36/P36)</f>
        <v>8.4153983885407346E-2</v>
      </c>
      <c r="E46" s="46">
        <f t="shared" ref="E46" si="20">E36/P36</f>
        <v>3.4914950760966873E-2</v>
      </c>
      <c r="F46" s="46">
        <f t="shared" ref="F46" si="21">F36/P36</f>
        <v>4.1181736794986573E-2</v>
      </c>
      <c r="G46" s="46">
        <f t="shared" ref="G46" si="22">(G36/P36)</f>
        <v>9.8478066248880933E-3</v>
      </c>
      <c r="H46" s="47">
        <f t="shared" ref="H46" si="23">(H36/P36)</f>
        <v>0.38227394807520143</v>
      </c>
      <c r="I46" s="47">
        <f t="shared" ref="I46" si="24">(I36/P36)</f>
        <v>0.56132497761862132</v>
      </c>
      <c r="J46" s="46">
        <f t="shared" ref="J46" si="25">J36/P36</f>
        <v>5.640107430617726E-2</v>
      </c>
      <c r="K46" s="46">
        <f t="shared" ref="K46" si="26">(K36/P36)</f>
        <v>0.59444941808415397</v>
      </c>
      <c r="L46" s="46">
        <f t="shared" ref="L46" si="27">L36/P36</f>
        <v>0.37153088630259623</v>
      </c>
      <c r="M46" s="46">
        <f t="shared" si="17"/>
        <v>7.955449482895784E-4</v>
      </c>
      <c r="N46" s="46">
        <f t="shared" si="18"/>
        <v>1.611459265890779E-2</v>
      </c>
      <c r="O46" s="46">
        <f>O36/P36</f>
        <v>1.7009847806624886E-2</v>
      </c>
      <c r="P46" s="47">
        <f>P36/P35</f>
        <v>0.66726403823178015</v>
      </c>
      <c r="R46" s="127"/>
      <c r="S46" s="127"/>
      <c r="T46" s="127"/>
      <c r="U46" s="127"/>
      <c r="V46" s="127"/>
    </row>
    <row r="47" spans="2:22" ht="15" thickBot="1" x14ac:dyDescent="0.35">
      <c r="B47" s="5" t="s">
        <v>70</v>
      </c>
      <c r="C47" s="46">
        <f t="shared" si="15"/>
        <v>0.13207547169811321</v>
      </c>
      <c r="D47" s="46">
        <f t="shared" si="19"/>
        <v>7.5471698113207544E-2</v>
      </c>
      <c r="E47" s="46">
        <f>E37/P37</f>
        <v>5.6603773584905662E-2</v>
      </c>
      <c r="F47" s="46">
        <f>F37/P37</f>
        <v>0</v>
      </c>
      <c r="G47" s="46">
        <f>(G37/P37)</f>
        <v>1.8867924528301886E-2</v>
      </c>
      <c r="H47" s="47">
        <f>(H37/P37)</f>
        <v>0.28301886792452829</v>
      </c>
      <c r="I47" s="47">
        <f>(I37/P37)</f>
        <v>0.660377358490566</v>
      </c>
      <c r="J47" s="46">
        <f>J37/P37</f>
        <v>5.6603773584905662E-2</v>
      </c>
      <c r="K47" s="46">
        <f>(K37/P37)</f>
        <v>0.52830188679245282</v>
      </c>
      <c r="L47" s="46">
        <f>L37/P37</f>
        <v>0.45283018867924529</v>
      </c>
      <c r="M47" s="46">
        <f>(M37/1257)</f>
        <v>0</v>
      </c>
      <c r="N47" s="46">
        <f t="shared" si="18"/>
        <v>0</v>
      </c>
      <c r="O47" s="46">
        <f>O37/P37</f>
        <v>1.8867924528301886E-2</v>
      </c>
      <c r="P47" s="47">
        <f>P37/P35</f>
        <v>3.1660692951015534E-2</v>
      </c>
      <c r="R47" s="127"/>
      <c r="S47" s="127"/>
      <c r="T47" s="127"/>
      <c r="U47" s="127"/>
      <c r="V47" s="127"/>
    </row>
    <row r="48" spans="2:22" ht="15" thickBot="1" x14ac:dyDescent="0.35">
      <c r="B48" s="5" t="s">
        <v>72</v>
      </c>
      <c r="C48" s="46">
        <f t="shared" si="15"/>
        <v>0.22448979591836735</v>
      </c>
      <c r="D48" s="46">
        <f t="shared" si="19"/>
        <v>4.0816326530612242E-2</v>
      </c>
      <c r="E48" s="46">
        <f>E38/P38</f>
        <v>4.0816326530612242E-2</v>
      </c>
      <c r="F48" s="46">
        <f>F38/P38</f>
        <v>4.0816326530612242E-2</v>
      </c>
      <c r="G48" s="46">
        <f>(G38/P38)</f>
        <v>0</v>
      </c>
      <c r="H48" s="47">
        <f>(H38/P38)</f>
        <v>0.34693877551020408</v>
      </c>
      <c r="I48" s="47">
        <f>(I38/P38)</f>
        <v>0.59183673469387754</v>
      </c>
      <c r="J48" s="46">
        <f>J38/P38</f>
        <v>6.1224489795918366E-2</v>
      </c>
      <c r="K48" s="46">
        <f>(K38/P38)</f>
        <v>0.55102040816326525</v>
      </c>
      <c r="L48" s="46">
        <f>L38/P38</f>
        <v>0.44897959183673469</v>
      </c>
      <c r="M48" s="46">
        <f>(M38/1257)</f>
        <v>0</v>
      </c>
      <c r="N48" s="46">
        <f t="shared" si="18"/>
        <v>0</v>
      </c>
      <c r="O48" s="46">
        <v>0</v>
      </c>
      <c r="P48" s="47">
        <f>P38/P35</f>
        <v>2.9271206690561529E-2</v>
      </c>
      <c r="R48" s="127"/>
      <c r="S48" s="127"/>
      <c r="T48" s="127"/>
      <c r="U48" s="127"/>
      <c r="V48" s="127"/>
    </row>
    <row r="49" spans="2:16" ht="15" thickBot="1" x14ac:dyDescent="0.35">
      <c r="B49" s="5" t="s">
        <v>73</v>
      </c>
      <c r="C49" s="46">
        <f t="shared" si="15"/>
        <v>0.21614583333333334</v>
      </c>
      <c r="D49" s="46">
        <f t="shared" si="19"/>
        <v>9.8958333333333329E-2</v>
      </c>
      <c r="E49" s="46">
        <f>E39/P39</f>
        <v>1.0416666666666666E-2</v>
      </c>
      <c r="F49" s="46">
        <f>F39/P39</f>
        <v>3.3854166666666664E-2</v>
      </c>
      <c r="G49" s="46">
        <f>(G39/P39)</f>
        <v>2.34375E-2</v>
      </c>
      <c r="H49" s="47">
        <f>(H39/P39)</f>
        <v>0.3828125</v>
      </c>
      <c r="I49" s="47">
        <f>(I39/P39)</f>
        <v>0.5390625</v>
      </c>
      <c r="J49" s="46">
        <f>J39/P39</f>
        <v>7.8125E-2</v>
      </c>
      <c r="K49" s="46">
        <f>(K39/P39)</f>
        <v>0.55729166666666663</v>
      </c>
      <c r="L49" s="46">
        <f>L39/P39</f>
        <v>0.40104166666666669</v>
      </c>
      <c r="M49" s="46">
        <f>(M39/1257)</f>
        <v>0</v>
      </c>
      <c r="N49" s="46">
        <f t="shared" si="18"/>
        <v>1.3020833333333334E-2</v>
      </c>
      <c r="O49" s="46">
        <f>O39/P39</f>
        <v>2.8645833333333332E-2</v>
      </c>
      <c r="P49" s="47">
        <f>P39/P35</f>
        <v>0.22939068100358423</v>
      </c>
    </row>
    <row r="50" spans="2:16" ht="15" thickBot="1" x14ac:dyDescent="0.35">
      <c r="B50" s="27" t="s">
        <v>74</v>
      </c>
      <c r="C50" s="46">
        <f t="shared" si="15"/>
        <v>0.1111111111111111</v>
      </c>
      <c r="D50" s="46">
        <f t="shared" si="19"/>
        <v>0.1111111111111111</v>
      </c>
      <c r="E50" s="46">
        <f>E40/P40</f>
        <v>0</v>
      </c>
      <c r="F50" s="46">
        <f>F40/P40</f>
        <v>0</v>
      </c>
      <c r="G50" s="46">
        <f>(G40/P40)</f>
        <v>0</v>
      </c>
      <c r="H50" s="47">
        <f>(H40/P40)</f>
        <v>0.22222222222222221</v>
      </c>
      <c r="I50" s="47">
        <f>(I40/P40)</f>
        <v>0.77777777777777779</v>
      </c>
      <c r="J50" s="46">
        <f>J40/P40</f>
        <v>0</v>
      </c>
      <c r="K50" s="46">
        <f>(K40/P40)</f>
        <v>0.22222222222222221</v>
      </c>
      <c r="L50" s="46">
        <f>L40/P40</f>
        <v>0.77777777777777779</v>
      </c>
      <c r="M50" s="46">
        <f>(M40/1257)</f>
        <v>0</v>
      </c>
      <c r="N50" s="46">
        <f t="shared" si="18"/>
        <v>0</v>
      </c>
      <c r="O50" s="46">
        <f>O38/P38</f>
        <v>0</v>
      </c>
      <c r="P50" s="47">
        <f>P40/P35</f>
        <v>5.3763440860215058E-3</v>
      </c>
    </row>
    <row r="51" spans="2:16" ht="15" thickBot="1" x14ac:dyDescent="0.35">
      <c r="B51" s="27" t="s">
        <v>75</v>
      </c>
      <c r="C51" s="46">
        <f t="shared" si="15"/>
        <v>9.6774193548387094E-2</v>
      </c>
      <c r="D51" s="46">
        <f t="shared" si="19"/>
        <v>1.6129032258064516E-2</v>
      </c>
      <c r="E51" s="46">
        <f>E41/P41</f>
        <v>0</v>
      </c>
      <c r="F51" s="46">
        <f>F41/P41</f>
        <v>0</v>
      </c>
      <c r="G51" s="46">
        <f>(G41/P41)</f>
        <v>0</v>
      </c>
      <c r="H51" s="47">
        <f>(H41/P41)</f>
        <v>0.11290322580645161</v>
      </c>
      <c r="I51" s="47">
        <f>(I41/P41)</f>
        <v>0.82258064516129037</v>
      </c>
      <c r="J51" s="46">
        <f>J41/P41</f>
        <v>6.4516129032258063E-2</v>
      </c>
      <c r="K51" s="46">
        <f>(K41/P41)</f>
        <v>0.54838709677419351</v>
      </c>
      <c r="L51" s="46">
        <f>L41/P41</f>
        <v>0.43548387096774194</v>
      </c>
      <c r="M51" s="46">
        <f>(M41/1257)</f>
        <v>0</v>
      </c>
      <c r="N51" s="46">
        <f t="shared" si="18"/>
        <v>1.6129032258064516E-2</v>
      </c>
      <c r="O51" s="46">
        <f>O41/P41</f>
        <v>0</v>
      </c>
      <c r="P51" s="47">
        <f>P41/P35</f>
        <v>3.7037037037037035E-2</v>
      </c>
    </row>
    <row r="52" spans="2:16" x14ac:dyDescent="0.3"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2:16" x14ac:dyDescent="0.3">
      <c r="B53" s="49" t="s">
        <v>82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spans="2:16" x14ac:dyDescent="0.3">
      <c r="B54" s="50" t="s">
        <v>77</v>
      </c>
      <c r="C54" s="48" t="s">
        <v>83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2:16" x14ac:dyDescent="0.3">
      <c r="M55" s="48"/>
      <c r="N55" s="48"/>
      <c r="O55" s="48"/>
      <c r="P55" s="48"/>
    </row>
    <row r="57" spans="2:16" x14ac:dyDescent="0.3">
      <c r="M57" s="48"/>
      <c r="N57" s="48"/>
      <c r="O57" s="48"/>
    </row>
  </sheetData>
  <mergeCells count="17">
    <mergeCell ref="B3:B4"/>
    <mergeCell ref="C3:J3"/>
    <mergeCell ref="K3:N3"/>
    <mergeCell ref="O3:O4"/>
    <mergeCell ref="B15:B16"/>
    <mergeCell ref="C15:J15"/>
    <mergeCell ref="K15:N15"/>
    <mergeCell ref="O15:O16"/>
    <mergeCell ref="R42:V48"/>
    <mergeCell ref="B43:B44"/>
    <mergeCell ref="C43:J43"/>
    <mergeCell ref="K43:N43"/>
    <mergeCell ref="P33:P34"/>
    <mergeCell ref="P43:P44"/>
    <mergeCell ref="B33:B34"/>
    <mergeCell ref="C33:J33"/>
    <mergeCell ref="K33:N33"/>
  </mergeCell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100" zoomScaleSheetLayoutView="80" workbookViewId="0">
      <selection activeCell="N24" sqref="N24"/>
    </sheetView>
  </sheetViews>
  <sheetFormatPr defaultRowHeight="14.4" x14ac:dyDescent="0.3"/>
  <cols>
    <col min="1" max="1" width="24.44140625" bestFit="1" customWidth="1"/>
    <col min="12" max="12" width="10.5546875" customWidth="1"/>
    <col min="14" max="14" width="10.109375" customWidth="1"/>
  </cols>
  <sheetData>
    <row r="1" spans="1:16" x14ac:dyDescent="0.3">
      <c r="A1" s="37" t="s">
        <v>84</v>
      </c>
    </row>
    <row r="2" spans="1:16" ht="15" thickBot="1" x14ac:dyDescent="0.35"/>
    <row r="3" spans="1:16" ht="15" thickBot="1" x14ac:dyDescent="0.35">
      <c r="A3" s="52"/>
      <c r="B3" s="135" t="s">
        <v>26</v>
      </c>
      <c r="C3" s="135"/>
      <c r="D3" s="135" t="s">
        <v>20</v>
      </c>
      <c r="E3" s="135"/>
      <c r="F3" s="135"/>
      <c r="G3" s="135"/>
      <c r="H3" s="135"/>
      <c r="I3" s="135"/>
      <c r="J3" s="135" t="s">
        <v>61</v>
      </c>
      <c r="K3" s="135"/>
      <c r="L3" s="135"/>
      <c r="M3" s="135"/>
      <c r="N3" s="135"/>
      <c r="O3" s="135"/>
      <c r="P3" s="135" t="s">
        <v>27</v>
      </c>
    </row>
    <row r="4" spans="1:16" ht="15" thickBot="1" x14ac:dyDescent="0.35">
      <c r="A4" s="52"/>
      <c r="B4" s="53" t="s">
        <v>29</v>
      </c>
      <c r="C4" s="53" t="s">
        <v>28</v>
      </c>
      <c r="D4" s="53" t="s">
        <v>21</v>
      </c>
      <c r="E4" s="53" t="s">
        <v>22</v>
      </c>
      <c r="F4" s="53" t="s">
        <v>23</v>
      </c>
      <c r="G4" s="53" t="s">
        <v>24</v>
      </c>
      <c r="H4" s="53" t="s">
        <v>85</v>
      </c>
      <c r="I4" s="53" t="s">
        <v>86</v>
      </c>
      <c r="J4" s="53" t="s">
        <v>87</v>
      </c>
      <c r="K4" s="53" t="s">
        <v>2</v>
      </c>
      <c r="L4" s="53" t="s">
        <v>3</v>
      </c>
      <c r="M4" s="53" t="s">
        <v>4</v>
      </c>
      <c r="N4" s="53" t="s">
        <v>64</v>
      </c>
      <c r="O4" s="53" t="s">
        <v>5</v>
      </c>
      <c r="P4" s="135"/>
    </row>
    <row r="5" spans="1:16" ht="15" thickBot="1" x14ac:dyDescent="0.35">
      <c r="A5" s="10" t="s">
        <v>88</v>
      </c>
      <c r="B5" s="9">
        <v>1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0</v>
      </c>
      <c r="J5" s="8">
        <v>0</v>
      </c>
      <c r="K5" s="8">
        <v>0</v>
      </c>
      <c r="L5" s="8">
        <v>0</v>
      </c>
      <c r="M5" s="9">
        <v>1</v>
      </c>
      <c r="N5" s="8">
        <v>0</v>
      </c>
      <c r="O5" s="8">
        <v>0</v>
      </c>
      <c r="P5" s="54">
        <v>1</v>
      </c>
    </row>
    <row r="6" spans="1:16" ht="15" thickBot="1" x14ac:dyDescent="0.35">
      <c r="A6" s="10" t="s">
        <v>89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54">
        <v>0</v>
      </c>
    </row>
    <row r="7" spans="1:16" ht="15" thickBot="1" x14ac:dyDescent="0.35">
      <c r="A7" s="10" t="s">
        <v>90</v>
      </c>
      <c r="B7" s="9">
        <v>1</v>
      </c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9">
        <v>1</v>
      </c>
      <c r="P7" s="54">
        <v>1</v>
      </c>
    </row>
    <row r="8" spans="1:16" ht="31.5" customHeight="1" thickBot="1" x14ac:dyDescent="0.35">
      <c r="A8" s="55" t="s">
        <v>91</v>
      </c>
      <c r="B8" s="9">
        <v>5</v>
      </c>
      <c r="C8" s="9">
        <v>1</v>
      </c>
      <c r="D8" s="9">
        <v>0</v>
      </c>
      <c r="E8" s="9">
        <v>2</v>
      </c>
      <c r="F8" s="9">
        <v>3</v>
      </c>
      <c r="G8" s="9">
        <v>0</v>
      </c>
      <c r="H8" s="9">
        <v>1</v>
      </c>
      <c r="I8" s="9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  <c r="O8" s="8">
        <v>5</v>
      </c>
      <c r="P8" s="54">
        <v>6</v>
      </c>
    </row>
    <row r="9" spans="1:16" ht="20.25" customHeight="1" thickBot="1" x14ac:dyDescent="0.35">
      <c r="A9" s="55" t="s">
        <v>92</v>
      </c>
      <c r="B9" s="9">
        <v>10</v>
      </c>
      <c r="C9" s="9">
        <v>5</v>
      </c>
      <c r="D9" s="9">
        <v>7</v>
      </c>
      <c r="E9" s="9">
        <v>4</v>
      </c>
      <c r="F9" s="9">
        <v>0</v>
      </c>
      <c r="G9" s="9">
        <v>3</v>
      </c>
      <c r="H9" s="9">
        <v>1</v>
      </c>
      <c r="I9" s="9">
        <v>0</v>
      </c>
      <c r="J9" s="8">
        <v>2</v>
      </c>
      <c r="K9" s="8">
        <v>0</v>
      </c>
      <c r="L9" s="8">
        <v>0</v>
      </c>
      <c r="M9" s="8">
        <v>0</v>
      </c>
      <c r="N9" s="8">
        <v>1</v>
      </c>
      <c r="O9" s="8">
        <v>12</v>
      </c>
      <c r="P9" s="54">
        <v>15</v>
      </c>
    </row>
    <row r="10" spans="1:16" ht="15" thickBot="1" x14ac:dyDescent="0.35">
      <c r="A10" s="10" t="s">
        <v>16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54">
        <v>0</v>
      </c>
    </row>
    <row r="11" spans="1:16" ht="15" thickBot="1" x14ac:dyDescent="0.35">
      <c r="A11" s="10" t="s">
        <v>17</v>
      </c>
      <c r="B11" s="9">
        <v>4</v>
      </c>
      <c r="C11" s="9">
        <v>3</v>
      </c>
      <c r="D11" s="9">
        <v>0</v>
      </c>
      <c r="E11" s="9">
        <v>1</v>
      </c>
      <c r="F11" s="9">
        <v>2</v>
      </c>
      <c r="G11" s="9">
        <v>4</v>
      </c>
      <c r="H11" s="9">
        <v>0</v>
      </c>
      <c r="I11" s="9">
        <v>0</v>
      </c>
      <c r="J11" s="9">
        <v>0</v>
      </c>
      <c r="K11" s="9">
        <v>0</v>
      </c>
      <c r="L11" s="8">
        <v>0</v>
      </c>
      <c r="M11" s="8">
        <v>0</v>
      </c>
      <c r="N11" s="9">
        <v>2</v>
      </c>
      <c r="O11" s="9">
        <v>5</v>
      </c>
      <c r="P11" s="54">
        <v>7</v>
      </c>
    </row>
    <row r="12" spans="1:16" ht="15" thickBot="1" x14ac:dyDescent="0.35">
      <c r="A12" s="10" t="s">
        <v>18</v>
      </c>
      <c r="B12" s="9">
        <v>2</v>
      </c>
      <c r="C12" s="9">
        <v>8</v>
      </c>
      <c r="D12" s="9">
        <v>0</v>
      </c>
      <c r="E12" s="9">
        <v>4</v>
      </c>
      <c r="F12" s="9">
        <v>1</v>
      </c>
      <c r="G12" s="9">
        <v>3</v>
      </c>
      <c r="H12" s="9">
        <v>1</v>
      </c>
      <c r="I12" s="9">
        <v>1</v>
      </c>
      <c r="J12" s="8">
        <v>1</v>
      </c>
      <c r="K12" s="8">
        <v>4</v>
      </c>
      <c r="L12" s="8">
        <v>0</v>
      </c>
      <c r="M12" s="8">
        <v>0</v>
      </c>
      <c r="N12" s="8">
        <v>0</v>
      </c>
      <c r="O12" s="9">
        <v>5</v>
      </c>
      <c r="P12" s="54">
        <v>10</v>
      </c>
    </row>
    <row r="13" spans="1:16" ht="15" thickBot="1" x14ac:dyDescent="0.35">
      <c r="A13" s="5" t="s">
        <v>27</v>
      </c>
      <c r="B13" s="8">
        <f t="shared" ref="B13:H13" si="0">SUM(B5:B12)</f>
        <v>23</v>
      </c>
      <c r="C13" s="8">
        <f t="shared" si="0"/>
        <v>17</v>
      </c>
      <c r="D13" s="8">
        <f t="shared" si="0"/>
        <v>7</v>
      </c>
      <c r="E13" s="8">
        <f t="shared" si="0"/>
        <v>11</v>
      </c>
      <c r="F13" s="8">
        <f t="shared" si="0"/>
        <v>6</v>
      </c>
      <c r="G13" s="8">
        <f t="shared" si="0"/>
        <v>11</v>
      </c>
      <c r="H13" s="8">
        <f t="shared" si="0"/>
        <v>4</v>
      </c>
      <c r="I13" s="8">
        <v>1</v>
      </c>
      <c r="J13" s="8">
        <f>SUM(J5:J12)</f>
        <v>4</v>
      </c>
      <c r="K13" s="8">
        <f t="shared" ref="K13:O13" si="1">SUM(K5:K12)</f>
        <v>4</v>
      </c>
      <c r="L13" s="8">
        <f t="shared" si="1"/>
        <v>0</v>
      </c>
      <c r="M13" s="8">
        <f t="shared" si="1"/>
        <v>1</v>
      </c>
      <c r="N13" s="8">
        <f t="shared" si="1"/>
        <v>3</v>
      </c>
      <c r="O13" s="8">
        <f t="shared" si="1"/>
        <v>28</v>
      </c>
      <c r="P13" s="8">
        <f>SUM(P5:P12)</f>
        <v>40</v>
      </c>
    </row>
    <row r="16" spans="1:16" ht="15" thickBot="1" x14ac:dyDescent="0.35"/>
    <row r="17" spans="1:16" ht="15" thickBot="1" x14ac:dyDescent="0.35">
      <c r="A17" s="52"/>
      <c r="B17" s="135" t="s">
        <v>26</v>
      </c>
      <c r="C17" s="135"/>
      <c r="D17" s="135" t="s">
        <v>20</v>
      </c>
      <c r="E17" s="135"/>
      <c r="F17" s="135"/>
      <c r="G17" s="135"/>
      <c r="H17" s="135"/>
      <c r="I17" s="135"/>
      <c r="J17" s="135" t="s">
        <v>61</v>
      </c>
      <c r="K17" s="135"/>
      <c r="L17" s="135"/>
      <c r="M17" s="135"/>
      <c r="N17" s="135"/>
      <c r="O17" s="135"/>
      <c r="P17" s="135" t="s">
        <v>27</v>
      </c>
    </row>
    <row r="18" spans="1:16" ht="15" thickBot="1" x14ac:dyDescent="0.35">
      <c r="A18" s="52"/>
      <c r="B18" s="52" t="s">
        <v>29</v>
      </c>
      <c r="C18" s="52" t="s">
        <v>28</v>
      </c>
      <c r="D18" s="53" t="s">
        <v>21</v>
      </c>
      <c r="E18" s="53" t="s">
        <v>22</v>
      </c>
      <c r="F18" s="53" t="s">
        <v>23</v>
      </c>
      <c r="G18" s="53" t="s">
        <v>24</v>
      </c>
      <c r="H18" s="53" t="s">
        <v>85</v>
      </c>
      <c r="I18" s="53" t="s">
        <v>86</v>
      </c>
      <c r="J18" s="53" t="s">
        <v>87</v>
      </c>
      <c r="K18" s="53" t="s">
        <v>2</v>
      </c>
      <c r="L18" s="53" t="s">
        <v>3</v>
      </c>
      <c r="M18" s="53" t="s">
        <v>4</v>
      </c>
      <c r="N18" s="53" t="s">
        <v>64</v>
      </c>
      <c r="O18" s="53" t="s">
        <v>5</v>
      </c>
      <c r="P18" s="135"/>
    </row>
    <row r="19" spans="1:16" ht="15" thickBot="1" x14ac:dyDescent="0.35">
      <c r="A19" s="10" t="s">
        <v>88</v>
      </c>
      <c r="B19" s="56">
        <f>B5/P5</f>
        <v>1</v>
      </c>
      <c r="C19" s="56">
        <f>C5/P5</f>
        <v>0</v>
      </c>
      <c r="D19" s="56">
        <f>D5/P5</f>
        <v>0</v>
      </c>
      <c r="E19" s="56">
        <f>E5/P5</f>
        <v>0</v>
      </c>
      <c r="F19" s="56">
        <f>F5/P5</f>
        <v>0</v>
      </c>
      <c r="G19" s="56">
        <f>G5/P5</f>
        <v>0</v>
      </c>
      <c r="H19" s="56">
        <f>H5/P5</f>
        <v>1</v>
      </c>
      <c r="I19" s="56">
        <f>I5/P5</f>
        <v>0</v>
      </c>
      <c r="J19" s="56">
        <f>J5/P5</f>
        <v>0</v>
      </c>
      <c r="K19" s="56">
        <f>K5/P5</f>
        <v>0</v>
      </c>
      <c r="L19" s="56">
        <f>L5/P5</f>
        <v>0</v>
      </c>
      <c r="M19" s="56">
        <f>M5/P5</f>
        <v>1</v>
      </c>
      <c r="N19" s="56">
        <f>N5/P5</f>
        <v>0</v>
      </c>
      <c r="O19" s="56">
        <f>O5/P5</f>
        <v>0</v>
      </c>
      <c r="P19" s="113">
        <f>P5/40</f>
        <v>2.5000000000000001E-2</v>
      </c>
    </row>
    <row r="20" spans="1:16" ht="15" thickBot="1" x14ac:dyDescent="0.35">
      <c r="A20" s="10" t="s">
        <v>89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113">
        <f t="shared" ref="P20:P27" si="2">P6/40</f>
        <v>0</v>
      </c>
    </row>
    <row r="21" spans="1:16" ht="15" thickBot="1" x14ac:dyDescent="0.35">
      <c r="A21" s="10" t="s">
        <v>90</v>
      </c>
      <c r="B21" s="56">
        <f>B7/P7</f>
        <v>1</v>
      </c>
      <c r="C21" s="56">
        <f t="shared" ref="C21:C27" si="3">C7/P7</f>
        <v>0</v>
      </c>
      <c r="D21" s="56">
        <f t="shared" ref="D21:D27" si="4">D7/P7</f>
        <v>0</v>
      </c>
      <c r="E21" s="56">
        <f t="shared" ref="E21:E27" si="5">E7/P7</f>
        <v>0</v>
      </c>
      <c r="F21" s="56">
        <f t="shared" ref="F21:F27" si="6">F7/P7</f>
        <v>0</v>
      </c>
      <c r="G21" s="56">
        <f t="shared" ref="G21:G27" si="7">G7/P7</f>
        <v>1</v>
      </c>
      <c r="H21" s="56">
        <f t="shared" ref="H21:H27" si="8">H7/P7</f>
        <v>0</v>
      </c>
      <c r="I21" s="56">
        <f t="shared" ref="I21:I27" si="9">I7/P7</f>
        <v>0</v>
      </c>
      <c r="J21" s="56">
        <f t="shared" ref="J21:J27" si="10">J7/P7</f>
        <v>0</v>
      </c>
      <c r="K21" s="56">
        <f t="shared" ref="K21:K27" si="11">K7/P7</f>
        <v>0</v>
      </c>
      <c r="L21" s="56">
        <f t="shared" ref="L21:L27" si="12">L7/P7</f>
        <v>0</v>
      </c>
      <c r="M21" s="56">
        <f t="shared" ref="M21:M27" si="13">M7/P7</f>
        <v>0</v>
      </c>
      <c r="N21" s="56">
        <f t="shared" ref="N21:N27" si="14">N7/P7</f>
        <v>0</v>
      </c>
      <c r="O21" s="56">
        <f t="shared" ref="O21:O27" si="15">O7/P7</f>
        <v>1</v>
      </c>
      <c r="P21" s="113">
        <f t="shared" si="2"/>
        <v>2.5000000000000001E-2</v>
      </c>
    </row>
    <row r="22" spans="1:16" ht="29.4" thickBot="1" x14ac:dyDescent="0.35">
      <c r="A22" s="55" t="s">
        <v>91</v>
      </c>
      <c r="B22" s="56">
        <f>B8/P8</f>
        <v>0.83333333333333337</v>
      </c>
      <c r="C22" s="56">
        <f t="shared" si="3"/>
        <v>0.16666666666666666</v>
      </c>
      <c r="D22" s="56">
        <f t="shared" si="4"/>
        <v>0</v>
      </c>
      <c r="E22" s="56">
        <f t="shared" si="5"/>
        <v>0.33333333333333331</v>
      </c>
      <c r="F22" s="56">
        <f t="shared" si="6"/>
        <v>0.5</v>
      </c>
      <c r="G22" s="56">
        <f t="shared" si="7"/>
        <v>0</v>
      </c>
      <c r="H22" s="56">
        <f t="shared" si="8"/>
        <v>0.16666666666666666</v>
      </c>
      <c r="I22" s="56">
        <f t="shared" si="9"/>
        <v>0</v>
      </c>
      <c r="J22" s="56">
        <f t="shared" si="10"/>
        <v>0.16666666666666666</v>
      </c>
      <c r="K22" s="56">
        <f t="shared" si="11"/>
        <v>0</v>
      </c>
      <c r="L22" s="56">
        <f t="shared" si="12"/>
        <v>0</v>
      </c>
      <c r="M22" s="56">
        <f t="shared" si="13"/>
        <v>0</v>
      </c>
      <c r="N22" s="56">
        <f t="shared" si="14"/>
        <v>0</v>
      </c>
      <c r="O22" s="56">
        <f t="shared" si="15"/>
        <v>0.83333333333333337</v>
      </c>
      <c r="P22" s="113">
        <f t="shared" si="2"/>
        <v>0.15</v>
      </c>
    </row>
    <row r="23" spans="1:16" ht="15" thickBot="1" x14ac:dyDescent="0.35">
      <c r="A23" s="55" t="s">
        <v>92</v>
      </c>
      <c r="B23" s="56">
        <f>B9/P9</f>
        <v>0.66666666666666663</v>
      </c>
      <c r="C23" s="56">
        <f>C9/P9</f>
        <v>0.33333333333333331</v>
      </c>
      <c r="D23" s="56">
        <f>D9/P9</f>
        <v>0.46666666666666667</v>
      </c>
      <c r="E23" s="56">
        <f>E9/P9</f>
        <v>0.26666666666666666</v>
      </c>
      <c r="F23" s="56">
        <f t="shared" si="6"/>
        <v>0</v>
      </c>
      <c r="G23" s="56">
        <f t="shared" si="7"/>
        <v>0.2</v>
      </c>
      <c r="H23" s="56">
        <f t="shared" si="8"/>
        <v>6.6666666666666666E-2</v>
      </c>
      <c r="I23" s="56">
        <f t="shared" si="9"/>
        <v>0</v>
      </c>
      <c r="J23" s="56">
        <f t="shared" si="10"/>
        <v>0.13333333333333333</v>
      </c>
      <c r="K23" s="56">
        <f t="shared" si="11"/>
        <v>0</v>
      </c>
      <c r="L23" s="56">
        <f t="shared" si="12"/>
        <v>0</v>
      </c>
      <c r="M23" s="56">
        <f t="shared" si="13"/>
        <v>0</v>
      </c>
      <c r="N23" s="56">
        <f t="shared" si="14"/>
        <v>6.6666666666666666E-2</v>
      </c>
      <c r="O23" s="56">
        <f t="shared" si="15"/>
        <v>0.8</v>
      </c>
      <c r="P23" s="113">
        <f t="shared" si="2"/>
        <v>0.375</v>
      </c>
    </row>
    <row r="24" spans="1:16" ht="15" thickBot="1" x14ac:dyDescent="0.35">
      <c r="A24" s="10" t="s">
        <v>16</v>
      </c>
      <c r="B24" s="56">
        <f t="shared" ref="B24:O24" si="16">B10/160</f>
        <v>0</v>
      </c>
      <c r="C24" s="56">
        <f t="shared" si="16"/>
        <v>0</v>
      </c>
      <c r="D24" s="56">
        <f t="shared" si="16"/>
        <v>0</v>
      </c>
      <c r="E24" s="56">
        <f t="shared" si="16"/>
        <v>0</v>
      </c>
      <c r="F24" s="56">
        <f t="shared" si="16"/>
        <v>0</v>
      </c>
      <c r="G24" s="56">
        <f t="shared" si="16"/>
        <v>0</v>
      </c>
      <c r="H24" s="56">
        <f t="shared" si="16"/>
        <v>0</v>
      </c>
      <c r="I24" s="56">
        <f t="shared" si="16"/>
        <v>0</v>
      </c>
      <c r="J24" s="56">
        <f t="shared" si="16"/>
        <v>0</v>
      </c>
      <c r="K24" s="56">
        <f t="shared" si="16"/>
        <v>0</v>
      </c>
      <c r="L24" s="56">
        <f t="shared" si="16"/>
        <v>0</v>
      </c>
      <c r="M24" s="56">
        <f t="shared" si="16"/>
        <v>0</v>
      </c>
      <c r="N24" s="56">
        <f t="shared" si="16"/>
        <v>0</v>
      </c>
      <c r="O24" s="56">
        <f t="shared" si="16"/>
        <v>0</v>
      </c>
      <c r="P24" s="113">
        <f t="shared" si="2"/>
        <v>0</v>
      </c>
    </row>
    <row r="25" spans="1:16" ht="15" thickBot="1" x14ac:dyDescent="0.35">
      <c r="A25" s="10" t="s">
        <v>17</v>
      </c>
      <c r="B25" s="56">
        <f t="shared" ref="B25" si="17">B11/P11</f>
        <v>0.5714285714285714</v>
      </c>
      <c r="C25" s="56">
        <f t="shared" si="3"/>
        <v>0.42857142857142855</v>
      </c>
      <c r="D25" s="56">
        <f t="shared" si="4"/>
        <v>0</v>
      </c>
      <c r="E25" s="56">
        <f t="shared" si="5"/>
        <v>0.14285714285714285</v>
      </c>
      <c r="F25" s="56">
        <f t="shared" si="6"/>
        <v>0.2857142857142857</v>
      </c>
      <c r="G25" s="56">
        <f t="shared" si="7"/>
        <v>0.5714285714285714</v>
      </c>
      <c r="H25" s="56">
        <f t="shared" si="8"/>
        <v>0</v>
      </c>
      <c r="I25" s="56">
        <f t="shared" si="9"/>
        <v>0</v>
      </c>
      <c r="J25" s="56">
        <f t="shared" si="10"/>
        <v>0</v>
      </c>
      <c r="K25" s="56">
        <f t="shared" si="11"/>
        <v>0</v>
      </c>
      <c r="L25" s="56">
        <f t="shared" si="12"/>
        <v>0</v>
      </c>
      <c r="M25" s="56">
        <f t="shared" si="13"/>
        <v>0</v>
      </c>
      <c r="N25" s="56">
        <f t="shared" si="14"/>
        <v>0.2857142857142857</v>
      </c>
      <c r="O25" s="56">
        <f t="shared" si="15"/>
        <v>0.7142857142857143</v>
      </c>
      <c r="P25" s="113">
        <f t="shared" si="2"/>
        <v>0.17499999999999999</v>
      </c>
    </row>
    <row r="26" spans="1:16" ht="15" thickBot="1" x14ac:dyDescent="0.35">
      <c r="A26" s="10" t="s">
        <v>18</v>
      </c>
      <c r="B26" s="56">
        <f>B12/P12</f>
        <v>0.2</v>
      </c>
      <c r="C26" s="56">
        <f t="shared" si="3"/>
        <v>0.8</v>
      </c>
      <c r="D26" s="56">
        <f t="shared" si="4"/>
        <v>0</v>
      </c>
      <c r="E26" s="56">
        <f t="shared" si="5"/>
        <v>0.4</v>
      </c>
      <c r="F26" s="56">
        <f t="shared" si="6"/>
        <v>0.1</v>
      </c>
      <c r="G26" s="56">
        <f t="shared" si="7"/>
        <v>0.3</v>
      </c>
      <c r="H26" s="56">
        <f t="shared" si="8"/>
        <v>0.1</v>
      </c>
      <c r="I26" s="56">
        <f t="shared" si="9"/>
        <v>0.1</v>
      </c>
      <c r="J26" s="56">
        <f t="shared" si="10"/>
        <v>0.1</v>
      </c>
      <c r="K26" s="56">
        <f t="shared" si="11"/>
        <v>0.4</v>
      </c>
      <c r="L26" s="56">
        <f t="shared" si="12"/>
        <v>0</v>
      </c>
      <c r="M26" s="56">
        <f t="shared" si="13"/>
        <v>0</v>
      </c>
      <c r="N26" s="56">
        <f t="shared" si="14"/>
        <v>0</v>
      </c>
      <c r="O26" s="56">
        <f t="shared" si="15"/>
        <v>0.5</v>
      </c>
      <c r="P26" s="113">
        <f t="shared" si="2"/>
        <v>0.25</v>
      </c>
    </row>
    <row r="27" spans="1:16" ht="15" thickBot="1" x14ac:dyDescent="0.35">
      <c r="A27" s="5" t="s">
        <v>27</v>
      </c>
      <c r="B27" s="56">
        <f>B13/P13</f>
        <v>0.57499999999999996</v>
      </c>
      <c r="C27" s="56">
        <f t="shared" si="3"/>
        <v>0.42499999999999999</v>
      </c>
      <c r="D27" s="56">
        <f t="shared" si="4"/>
        <v>0.17499999999999999</v>
      </c>
      <c r="E27" s="56">
        <f t="shared" si="5"/>
        <v>0.27500000000000002</v>
      </c>
      <c r="F27" s="56">
        <f t="shared" si="6"/>
        <v>0.15</v>
      </c>
      <c r="G27" s="56">
        <f t="shared" si="7"/>
        <v>0.27500000000000002</v>
      </c>
      <c r="H27" s="56">
        <f t="shared" si="8"/>
        <v>0.1</v>
      </c>
      <c r="I27" s="56">
        <f t="shared" si="9"/>
        <v>2.5000000000000001E-2</v>
      </c>
      <c r="J27" s="56">
        <f t="shared" si="10"/>
        <v>0.1</v>
      </c>
      <c r="K27" s="56">
        <f t="shared" si="11"/>
        <v>0.1</v>
      </c>
      <c r="L27" s="56">
        <f t="shared" si="12"/>
        <v>0</v>
      </c>
      <c r="M27" s="56">
        <f t="shared" si="13"/>
        <v>2.5000000000000001E-2</v>
      </c>
      <c r="N27" s="56">
        <f t="shared" si="14"/>
        <v>7.4999999999999997E-2</v>
      </c>
      <c r="O27" s="56">
        <f t="shared" si="15"/>
        <v>0.7</v>
      </c>
      <c r="P27" s="113">
        <f t="shared" si="2"/>
        <v>1</v>
      </c>
    </row>
    <row r="31" spans="1:16" x14ac:dyDescent="0.3">
      <c r="C31" s="57"/>
      <c r="J31" s="57"/>
    </row>
  </sheetData>
  <mergeCells count="8">
    <mergeCell ref="B3:C3"/>
    <mergeCell ref="D3:I3"/>
    <mergeCell ref="J3:O3"/>
    <mergeCell ref="P3:P4"/>
    <mergeCell ref="B17:C17"/>
    <mergeCell ref="D17:I17"/>
    <mergeCell ref="J17:O17"/>
    <mergeCell ref="P17:P18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="90" zoomScaleNormal="100" zoomScaleSheetLayoutView="90" workbookViewId="0">
      <selection activeCell="H17" sqref="H17"/>
    </sheetView>
  </sheetViews>
  <sheetFormatPr defaultColWidth="8.88671875" defaultRowHeight="14.4" x14ac:dyDescent="0.3"/>
  <cols>
    <col min="1" max="1" width="15.33203125" bestFit="1" customWidth="1"/>
    <col min="2" max="2" width="12.33203125" bestFit="1" customWidth="1"/>
    <col min="3" max="3" width="12.5546875" bestFit="1" customWidth="1"/>
  </cols>
  <sheetData>
    <row r="1" spans="1:16" x14ac:dyDescent="0.3">
      <c r="A1" s="37" t="s">
        <v>93</v>
      </c>
    </row>
    <row r="2" spans="1:16" ht="15" thickBot="1" x14ac:dyDescent="0.35"/>
    <row r="3" spans="1:16" ht="15" thickBot="1" x14ac:dyDescent="0.35">
      <c r="A3" s="148" t="s">
        <v>94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0"/>
    </row>
    <row r="4" spans="1:16" ht="15" thickBot="1" x14ac:dyDescent="0.35">
      <c r="A4" s="151"/>
      <c r="B4" s="152"/>
      <c r="C4" s="153"/>
      <c r="D4" s="138" t="s">
        <v>26</v>
      </c>
      <c r="E4" s="139"/>
      <c r="F4" s="140" t="s">
        <v>61</v>
      </c>
      <c r="G4" s="139"/>
      <c r="H4" s="141"/>
      <c r="I4" s="140" t="s">
        <v>20</v>
      </c>
      <c r="J4" s="139"/>
      <c r="K4" s="139"/>
      <c r="L4" s="141"/>
    </row>
    <row r="5" spans="1:16" ht="28.2" customHeight="1" x14ac:dyDescent="0.3">
      <c r="A5" s="144" t="s">
        <v>95</v>
      </c>
      <c r="B5" s="58" t="s">
        <v>96</v>
      </c>
      <c r="C5" s="58" t="s">
        <v>97</v>
      </c>
      <c r="D5" s="146" t="s">
        <v>29</v>
      </c>
      <c r="E5" s="146" t="s">
        <v>28</v>
      </c>
      <c r="F5" s="154" t="s">
        <v>5</v>
      </c>
      <c r="G5" s="136" t="s">
        <v>63</v>
      </c>
      <c r="H5" s="136" t="s">
        <v>98</v>
      </c>
      <c r="I5" s="154" t="s">
        <v>22</v>
      </c>
      <c r="J5" s="154" t="s">
        <v>23</v>
      </c>
      <c r="K5" s="154" t="s">
        <v>24</v>
      </c>
      <c r="L5" s="154" t="s">
        <v>25</v>
      </c>
    </row>
    <row r="6" spans="1:16" ht="18" customHeight="1" thickBot="1" x14ac:dyDescent="0.35">
      <c r="A6" s="145"/>
      <c r="B6" s="59" t="s">
        <v>99</v>
      </c>
      <c r="C6" s="59" t="s">
        <v>100</v>
      </c>
      <c r="D6" s="147"/>
      <c r="E6" s="147"/>
      <c r="F6" s="147"/>
      <c r="G6" s="137"/>
      <c r="H6" s="137"/>
      <c r="I6" s="147"/>
      <c r="J6" s="147"/>
      <c r="K6" s="147"/>
      <c r="L6" s="147"/>
    </row>
    <row r="7" spans="1:16" ht="15" thickBot="1" x14ac:dyDescent="0.35">
      <c r="A7" s="60" t="s">
        <v>88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P7" s="61"/>
    </row>
    <row r="8" spans="1:16" ht="15" thickBot="1" x14ac:dyDescent="0.35">
      <c r="A8" s="62" t="s">
        <v>89</v>
      </c>
      <c r="B8" s="63">
        <v>1</v>
      </c>
      <c r="C8" s="63">
        <v>21</v>
      </c>
      <c r="D8" s="64">
        <v>13</v>
      </c>
      <c r="E8" s="64">
        <v>8</v>
      </c>
      <c r="F8" s="64">
        <v>20</v>
      </c>
      <c r="G8" s="64">
        <v>1</v>
      </c>
      <c r="H8" s="65">
        <v>0</v>
      </c>
      <c r="I8" s="64">
        <v>0</v>
      </c>
      <c r="J8" s="66">
        <v>9</v>
      </c>
      <c r="K8" s="66">
        <v>10</v>
      </c>
      <c r="L8" s="66">
        <v>2</v>
      </c>
      <c r="P8" s="61"/>
    </row>
    <row r="9" spans="1:16" ht="15" thickBot="1" x14ac:dyDescent="0.35">
      <c r="A9" s="62" t="s">
        <v>101</v>
      </c>
      <c r="B9" s="67">
        <v>1</v>
      </c>
      <c r="C9" s="67">
        <v>36</v>
      </c>
      <c r="D9" s="66">
        <v>23</v>
      </c>
      <c r="E9" s="66">
        <v>13</v>
      </c>
      <c r="F9" s="66">
        <v>31</v>
      </c>
      <c r="G9" s="66">
        <v>5</v>
      </c>
      <c r="H9" s="68">
        <v>0</v>
      </c>
      <c r="I9" s="66">
        <v>8</v>
      </c>
      <c r="J9" s="66">
        <v>23</v>
      </c>
      <c r="K9" s="66">
        <v>5</v>
      </c>
      <c r="L9" s="66">
        <v>0</v>
      </c>
      <c r="P9" s="61"/>
    </row>
    <row r="10" spans="1:16" ht="15" thickBot="1" x14ac:dyDescent="0.35">
      <c r="A10" s="62" t="s">
        <v>102</v>
      </c>
      <c r="B10" s="67">
        <v>1</v>
      </c>
      <c r="C10" s="67">
        <v>21</v>
      </c>
      <c r="D10" s="66">
        <v>10</v>
      </c>
      <c r="E10" s="66">
        <v>11</v>
      </c>
      <c r="F10" s="66">
        <v>16</v>
      </c>
      <c r="G10" s="66">
        <v>4</v>
      </c>
      <c r="H10" s="68">
        <v>1</v>
      </c>
      <c r="I10" s="66">
        <v>14</v>
      </c>
      <c r="J10" s="66">
        <v>6</v>
      </c>
      <c r="K10" s="66">
        <v>1</v>
      </c>
      <c r="L10" s="66">
        <v>0</v>
      </c>
      <c r="P10" s="61"/>
    </row>
    <row r="11" spans="1:16" ht="15" thickBot="1" x14ac:dyDescent="0.35">
      <c r="A11" s="69" t="s">
        <v>103</v>
      </c>
      <c r="B11" s="70" t="s">
        <v>104</v>
      </c>
      <c r="C11" s="70">
        <v>44</v>
      </c>
      <c r="D11" s="70">
        <v>26</v>
      </c>
      <c r="E11" s="70">
        <v>18</v>
      </c>
      <c r="F11" s="70">
        <v>31</v>
      </c>
      <c r="G11" s="70">
        <v>12</v>
      </c>
      <c r="H11" s="70">
        <v>1</v>
      </c>
      <c r="I11" s="70">
        <v>36</v>
      </c>
      <c r="J11" s="70">
        <v>8</v>
      </c>
      <c r="K11" s="70">
        <v>0</v>
      </c>
      <c r="L11" s="70">
        <v>0</v>
      </c>
      <c r="P11" s="61"/>
    </row>
    <row r="12" spans="1:16" ht="15" thickBot="1" x14ac:dyDescent="0.35">
      <c r="A12" s="71" t="s">
        <v>105</v>
      </c>
      <c r="B12" s="70" t="s">
        <v>104</v>
      </c>
      <c r="C12" s="70">
        <v>42</v>
      </c>
      <c r="D12" s="70">
        <v>23</v>
      </c>
      <c r="E12" s="70">
        <v>19</v>
      </c>
      <c r="F12" s="70">
        <v>31</v>
      </c>
      <c r="G12" s="70">
        <v>8</v>
      </c>
      <c r="H12" s="70">
        <v>3</v>
      </c>
      <c r="I12" s="70">
        <v>40</v>
      </c>
      <c r="J12" s="70">
        <v>2</v>
      </c>
      <c r="K12" s="70">
        <v>0</v>
      </c>
      <c r="L12" s="70">
        <v>0</v>
      </c>
      <c r="P12" s="61"/>
    </row>
    <row r="13" spans="1:16" ht="15" thickBot="1" x14ac:dyDescent="0.35">
      <c r="A13" s="72" t="s">
        <v>16</v>
      </c>
      <c r="B13" s="67">
        <v>1</v>
      </c>
      <c r="C13" s="67">
        <v>1</v>
      </c>
      <c r="D13" s="67">
        <v>1</v>
      </c>
      <c r="E13" s="67">
        <v>0</v>
      </c>
      <c r="F13" s="67">
        <v>1</v>
      </c>
      <c r="G13" s="67">
        <v>0</v>
      </c>
      <c r="H13" s="67">
        <v>0</v>
      </c>
      <c r="I13" s="66">
        <v>0</v>
      </c>
      <c r="J13" s="66">
        <v>1</v>
      </c>
      <c r="K13" s="66">
        <v>0</v>
      </c>
      <c r="L13" s="66">
        <v>0</v>
      </c>
      <c r="P13" s="61"/>
    </row>
    <row r="14" spans="1:16" ht="15" thickBot="1" x14ac:dyDescent="0.35">
      <c r="A14" s="72" t="s">
        <v>17</v>
      </c>
      <c r="B14" s="67">
        <v>6</v>
      </c>
      <c r="C14" s="67">
        <v>24</v>
      </c>
      <c r="D14" s="66">
        <v>5</v>
      </c>
      <c r="E14" s="66">
        <v>19</v>
      </c>
      <c r="F14" s="66">
        <v>15</v>
      </c>
      <c r="G14" s="66">
        <v>9</v>
      </c>
      <c r="H14" s="68">
        <v>0</v>
      </c>
      <c r="I14" s="66">
        <v>1</v>
      </c>
      <c r="J14" s="66">
        <v>11</v>
      </c>
      <c r="K14" s="66">
        <v>10</v>
      </c>
      <c r="L14" s="66">
        <v>2</v>
      </c>
    </row>
    <row r="15" spans="1:16" ht="15" thickBot="1" x14ac:dyDescent="0.35">
      <c r="A15" s="73" t="s">
        <v>27</v>
      </c>
      <c r="B15" s="74">
        <f>SUM(B7:B14)</f>
        <v>10</v>
      </c>
      <c r="C15" s="74">
        <f t="shared" ref="C15:L15" si="0">SUM(C7:C14)</f>
        <v>189</v>
      </c>
      <c r="D15" s="74">
        <f t="shared" si="0"/>
        <v>101</v>
      </c>
      <c r="E15" s="74">
        <f t="shared" si="0"/>
        <v>88</v>
      </c>
      <c r="F15" s="74">
        <f t="shared" si="0"/>
        <v>145</v>
      </c>
      <c r="G15" s="74">
        <f t="shared" si="0"/>
        <v>39</v>
      </c>
      <c r="H15" s="74">
        <f t="shared" si="0"/>
        <v>5</v>
      </c>
      <c r="I15" s="74">
        <f t="shared" si="0"/>
        <v>99</v>
      </c>
      <c r="J15" s="74">
        <f t="shared" si="0"/>
        <v>60</v>
      </c>
      <c r="K15" s="74">
        <f t="shared" si="0"/>
        <v>26</v>
      </c>
      <c r="L15" s="74">
        <f t="shared" si="0"/>
        <v>4</v>
      </c>
    </row>
    <row r="18" spans="1:17" ht="15" thickBot="1" x14ac:dyDescent="0.35"/>
    <row r="19" spans="1:17" ht="15" thickBot="1" x14ac:dyDescent="0.35">
      <c r="A19" s="148" t="s">
        <v>106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50"/>
    </row>
    <row r="20" spans="1:17" ht="15" customHeight="1" thickBot="1" x14ac:dyDescent="0.35">
      <c r="A20" s="75"/>
      <c r="B20" s="76"/>
      <c r="C20" s="76"/>
      <c r="D20" s="138" t="s">
        <v>26</v>
      </c>
      <c r="E20" s="139"/>
      <c r="F20" s="140" t="s">
        <v>61</v>
      </c>
      <c r="G20" s="139"/>
      <c r="H20" s="141"/>
      <c r="I20" s="142" t="s">
        <v>20</v>
      </c>
      <c r="J20" s="142"/>
      <c r="K20" s="142"/>
      <c r="L20" s="143"/>
    </row>
    <row r="21" spans="1:17" ht="15" customHeight="1" x14ac:dyDescent="0.3">
      <c r="A21" s="144" t="s">
        <v>95</v>
      </c>
      <c r="B21" s="136" t="s">
        <v>107</v>
      </c>
      <c r="C21" s="136" t="s">
        <v>108</v>
      </c>
      <c r="D21" s="146" t="s">
        <v>29</v>
      </c>
      <c r="E21" s="146" t="s">
        <v>28</v>
      </c>
      <c r="F21" s="146" t="s">
        <v>5</v>
      </c>
      <c r="G21" s="136" t="s">
        <v>63</v>
      </c>
      <c r="H21" s="136" t="s">
        <v>98</v>
      </c>
      <c r="I21" s="77" t="s">
        <v>22</v>
      </c>
      <c r="J21" s="77" t="s">
        <v>23</v>
      </c>
      <c r="K21" s="77" t="s">
        <v>24</v>
      </c>
      <c r="L21" s="77" t="s">
        <v>25</v>
      </c>
    </row>
    <row r="22" spans="1:17" ht="28.2" customHeight="1" thickBot="1" x14ac:dyDescent="0.35">
      <c r="A22" s="145"/>
      <c r="B22" s="137"/>
      <c r="C22" s="137"/>
      <c r="D22" s="147"/>
      <c r="E22" s="147"/>
      <c r="F22" s="147"/>
      <c r="G22" s="137"/>
      <c r="H22" s="137"/>
      <c r="I22" s="78"/>
      <c r="J22" s="78"/>
      <c r="K22" s="78"/>
      <c r="L22" s="78"/>
    </row>
    <row r="23" spans="1:17" ht="15" thickBot="1" x14ac:dyDescent="0.35">
      <c r="A23" s="71" t="s">
        <v>88</v>
      </c>
      <c r="B23" s="42">
        <f>B7</f>
        <v>0</v>
      </c>
      <c r="C23" s="42">
        <f>C7</f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79"/>
      <c r="N23" s="79"/>
      <c r="O23" s="79"/>
      <c r="P23" s="79"/>
      <c r="Q23" s="79"/>
    </row>
    <row r="24" spans="1:17" ht="15" thickBot="1" x14ac:dyDescent="0.35">
      <c r="A24" s="80" t="s">
        <v>89</v>
      </c>
      <c r="B24" s="42">
        <f t="shared" ref="B24:C31" si="1">B8</f>
        <v>1</v>
      </c>
      <c r="C24" s="42">
        <f t="shared" si="1"/>
        <v>21</v>
      </c>
      <c r="D24" s="56">
        <f>(D8/C8)</f>
        <v>0.61904761904761907</v>
      </c>
      <c r="E24" s="56">
        <f>E8/C8</f>
        <v>0.38095238095238093</v>
      </c>
      <c r="F24" s="56">
        <f>F8/C8</f>
        <v>0.95238095238095233</v>
      </c>
      <c r="G24" s="56">
        <f t="shared" ref="G24:G30" si="2">G8/C8</f>
        <v>4.7619047619047616E-2</v>
      </c>
      <c r="H24" s="56">
        <f t="shared" ref="H24:H30" si="3">H8/C8</f>
        <v>0</v>
      </c>
      <c r="I24" s="56">
        <f t="shared" ref="I24:I30" si="4">I8/C8</f>
        <v>0</v>
      </c>
      <c r="J24" s="56">
        <f t="shared" ref="J24:J30" si="5">J8/C8</f>
        <v>0.42857142857142855</v>
      </c>
      <c r="K24" s="56">
        <f t="shared" ref="K24:K30" si="6">K8/C8</f>
        <v>0.47619047619047616</v>
      </c>
      <c r="L24" s="56">
        <f t="shared" ref="L24:L30" si="7">L8/C8</f>
        <v>9.5238095238095233E-2</v>
      </c>
      <c r="M24" s="79"/>
      <c r="N24" s="79"/>
      <c r="O24" s="79"/>
      <c r="P24" s="79"/>
      <c r="Q24" s="79"/>
    </row>
    <row r="25" spans="1:17" ht="15" thickBot="1" x14ac:dyDescent="0.35">
      <c r="A25" s="80" t="s">
        <v>101</v>
      </c>
      <c r="B25" s="42">
        <f t="shared" si="1"/>
        <v>1</v>
      </c>
      <c r="C25" s="42">
        <f t="shared" si="1"/>
        <v>36</v>
      </c>
      <c r="D25" s="56">
        <f t="shared" ref="D25:D30" si="8">(D9/C9)</f>
        <v>0.63888888888888884</v>
      </c>
      <c r="E25" s="56">
        <f t="shared" ref="E25:E28" si="9">E9/C9</f>
        <v>0.3611111111111111</v>
      </c>
      <c r="F25" s="56">
        <f t="shared" ref="F25:F30" si="10">F9/C9</f>
        <v>0.86111111111111116</v>
      </c>
      <c r="G25" s="56">
        <f t="shared" si="2"/>
        <v>0.1388888888888889</v>
      </c>
      <c r="H25" s="56">
        <f t="shared" si="3"/>
        <v>0</v>
      </c>
      <c r="I25" s="56">
        <f t="shared" si="4"/>
        <v>0.22222222222222221</v>
      </c>
      <c r="J25" s="56">
        <f t="shared" si="5"/>
        <v>0.63888888888888884</v>
      </c>
      <c r="K25" s="56">
        <f t="shared" si="6"/>
        <v>0.1388888888888889</v>
      </c>
      <c r="L25" s="56">
        <f t="shared" si="7"/>
        <v>0</v>
      </c>
      <c r="M25" s="79"/>
      <c r="N25" s="79"/>
      <c r="O25" s="79"/>
      <c r="P25" s="79"/>
      <c r="Q25" s="79"/>
    </row>
    <row r="26" spans="1:17" ht="15" thickBot="1" x14ac:dyDescent="0.35">
      <c r="A26" s="80" t="s">
        <v>102</v>
      </c>
      <c r="B26" s="42">
        <f t="shared" si="1"/>
        <v>1</v>
      </c>
      <c r="C26" s="42">
        <f t="shared" si="1"/>
        <v>21</v>
      </c>
      <c r="D26" s="56">
        <f t="shared" si="8"/>
        <v>0.47619047619047616</v>
      </c>
      <c r="E26" s="56">
        <f t="shared" si="9"/>
        <v>0.52380952380952384</v>
      </c>
      <c r="F26" s="56">
        <f t="shared" si="10"/>
        <v>0.76190476190476186</v>
      </c>
      <c r="G26" s="56">
        <f t="shared" si="2"/>
        <v>0.19047619047619047</v>
      </c>
      <c r="H26" s="56">
        <f t="shared" si="3"/>
        <v>4.7619047619047616E-2</v>
      </c>
      <c r="I26" s="56">
        <f t="shared" si="4"/>
        <v>0.66666666666666663</v>
      </c>
      <c r="J26" s="56">
        <f t="shared" si="5"/>
        <v>0.2857142857142857</v>
      </c>
      <c r="K26" s="56">
        <f t="shared" si="6"/>
        <v>4.7619047619047616E-2</v>
      </c>
      <c r="L26" s="56">
        <f t="shared" si="7"/>
        <v>0</v>
      </c>
      <c r="M26" s="79"/>
      <c r="N26" s="79"/>
      <c r="O26" s="79"/>
      <c r="P26" s="79"/>
      <c r="Q26" s="79"/>
    </row>
    <row r="27" spans="1:17" ht="15" thickBot="1" x14ac:dyDescent="0.35">
      <c r="A27" s="71" t="s">
        <v>103</v>
      </c>
      <c r="B27" s="42" t="str">
        <f t="shared" si="1"/>
        <v>n/a</v>
      </c>
      <c r="C27" s="42">
        <f t="shared" si="1"/>
        <v>44</v>
      </c>
      <c r="D27" s="56">
        <f t="shared" si="8"/>
        <v>0.59090909090909094</v>
      </c>
      <c r="E27" s="56">
        <f t="shared" si="9"/>
        <v>0.40909090909090912</v>
      </c>
      <c r="F27" s="56">
        <f t="shared" si="10"/>
        <v>0.70454545454545459</v>
      </c>
      <c r="G27" s="56">
        <f t="shared" si="2"/>
        <v>0.27272727272727271</v>
      </c>
      <c r="H27" s="56">
        <f t="shared" si="3"/>
        <v>2.2727272727272728E-2</v>
      </c>
      <c r="I27" s="56">
        <f t="shared" si="4"/>
        <v>0.81818181818181823</v>
      </c>
      <c r="J27" s="56">
        <f t="shared" si="5"/>
        <v>0.18181818181818182</v>
      </c>
      <c r="K27" s="56">
        <f t="shared" si="6"/>
        <v>0</v>
      </c>
      <c r="L27" s="56">
        <f t="shared" si="7"/>
        <v>0</v>
      </c>
      <c r="M27" s="79"/>
      <c r="N27" s="79"/>
      <c r="O27" s="79"/>
      <c r="P27" s="79"/>
      <c r="Q27" s="79"/>
    </row>
    <row r="28" spans="1:17" ht="15" thickBot="1" x14ac:dyDescent="0.35">
      <c r="A28" s="71" t="s">
        <v>105</v>
      </c>
      <c r="B28" s="42" t="str">
        <f t="shared" si="1"/>
        <v>n/a</v>
      </c>
      <c r="C28" s="42">
        <f t="shared" si="1"/>
        <v>42</v>
      </c>
      <c r="D28" s="56">
        <f t="shared" si="8"/>
        <v>0.54761904761904767</v>
      </c>
      <c r="E28" s="56">
        <f t="shared" si="9"/>
        <v>0.45238095238095238</v>
      </c>
      <c r="F28" s="56">
        <f t="shared" si="10"/>
        <v>0.73809523809523814</v>
      </c>
      <c r="G28" s="56">
        <f t="shared" si="2"/>
        <v>0.19047619047619047</v>
      </c>
      <c r="H28" s="56">
        <f t="shared" si="3"/>
        <v>7.1428571428571425E-2</v>
      </c>
      <c r="I28" s="56">
        <f t="shared" si="4"/>
        <v>0.95238095238095233</v>
      </c>
      <c r="J28" s="56">
        <f t="shared" si="5"/>
        <v>4.7619047619047616E-2</v>
      </c>
      <c r="K28" s="56">
        <f t="shared" si="6"/>
        <v>0</v>
      </c>
      <c r="L28" s="56">
        <f t="shared" si="7"/>
        <v>0</v>
      </c>
      <c r="M28" s="79"/>
      <c r="N28" s="79"/>
      <c r="O28" s="79"/>
      <c r="P28" s="79"/>
      <c r="Q28" s="79"/>
    </row>
    <row r="29" spans="1:17" ht="15" thickBot="1" x14ac:dyDescent="0.35">
      <c r="A29" s="71" t="s">
        <v>16</v>
      </c>
      <c r="B29" s="42">
        <f t="shared" si="1"/>
        <v>1</v>
      </c>
      <c r="C29" s="42">
        <f t="shared" si="1"/>
        <v>1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79"/>
      <c r="N29" s="79"/>
      <c r="O29" s="79"/>
      <c r="P29" s="79"/>
      <c r="Q29" s="79"/>
    </row>
    <row r="30" spans="1:17" ht="15" thickBot="1" x14ac:dyDescent="0.35">
      <c r="A30" s="80" t="s">
        <v>17</v>
      </c>
      <c r="B30" s="42">
        <f t="shared" si="1"/>
        <v>6</v>
      </c>
      <c r="C30" s="42">
        <f t="shared" si="1"/>
        <v>24</v>
      </c>
      <c r="D30" s="56">
        <f t="shared" si="8"/>
        <v>0.20833333333333334</v>
      </c>
      <c r="E30" s="56">
        <f>E14/C14</f>
        <v>0.79166666666666663</v>
      </c>
      <c r="F30" s="56">
        <f t="shared" si="10"/>
        <v>0.625</v>
      </c>
      <c r="G30" s="56">
        <f t="shared" si="2"/>
        <v>0.375</v>
      </c>
      <c r="H30" s="56">
        <f t="shared" si="3"/>
        <v>0</v>
      </c>
      <c r="I30" s="56">
        <f t="shared" si="4"/>
        <v>4.1666666666666664E-2</v>
      </c>
      <c r="J30" s="56">
        <f t="shared" si="5"/>
        <v>0.45833333333333331</v>
      </c>
      <c r="K30" s="56">
        <f t="shared" si="6"/>
        <v>0.41666666666666669</v>
      </c>
      <c r="L30" s="56">
        <f t="shared" si="7"/>
        <v>8.3333333333333329E-2</v>
      </c>
      <c r="M30" s="79"/>
      <c r="N30" s="79"/>
      <c r="O30" s="79"/>
      <c r="P30" s="79"/>
      <c r="Q30" s="79"/>
    </row>
    <row r="31" spans="1:17" ht="15" thickBot="1" x14ac:dyDescent="0.35">
      <c r="A31" s="80" t="s">
        <v>27</v>
      </c>
      <c r="B31" s="42">
        <f t="shared" si="1"/>
        <v>10</v>
      </c>
      <c r="C31" s="81">
        <f>SUM(C23:C30)</f>
        <v>189</v>
      </c>
      <c r="D31" s="82">
        <f>D15/C15</f>
        <v>0.53439153439153442</v>
      </c>
      <c r="E31" s="82">
        <f>E15/C15</f>
        <v>0.46560846560846558</v>
      </c>
      <c r="F31" s="82">
        <f>F15/C15</f>
        <v>0.76719576719576721</v>
      </c>
      <c r="G31" s="82">
        <f>G15/C15</f>
        <v>0.20634920634920634</v>
      </c>
      <c r="H31" s="82">
        <f>H15/C15</f>
        <v>2.6455026455026454E-2</v>
      </c>
      <c r="I31" s="82">
        <f>I15/C15</f>
        <v>0.52380952380952384</v>
      </c>
      <c r="J31" s="82">
        <f>J15/C15</f>
        <v>0.31746031746031744</v>
      </c>
      <c r="K31" s="82">
        <f>K15/C15</f>
        <v>0.13756613756613756</v>
      </c>
      <c r="L31" s="82">
        <f>L15/C15</f>
        <v>2.1164021164021163E-2</v>
      </c>
      <c r="M31" s="79"/>
      <c r="N31" s="79"/>
      <c r="O31" s="79"/>
      <c r="P31" s="79"/>
      <c r="Q31" s="79"/>
    </row>
    <row r="32" spans="1:17" x14ac:dyDescent="0.3"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</sheetData>
  <mergeCells count="27">
    <mergeCell ref="A19:L19"/>
    <mergeCell ref="A3:L3"/>
    <mergeCell ref="A4:C4"/>
    <mergeCell ref="D4:E4"/>
    <mergeCell ref="F4:H4"/>
    <mergeCell ref="I4:L4"/>
    <mergeCell ref="A5:A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H21:H22"/>
    <mergeCell ref="D20:E20"/>
    <mergeCell ref="F20:H20"/>
    <mergeCell ref="I20:L20"/>
    <mergeCell ref="A21:A22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90" zoomScaleNormal="100" zoomScaleSheetLayoutView="90" workbookViewId="0">
      <selection activeCell="I33" sqref="I33"/>
    </sheetView>
  </sheetViews>
  <sheetFormatPr defaultColWidth="8.88671875" defaultRowHeight="14.4" x14ac:dyDescent="0.3"/>
  <cols>
    <col min="1" max="1" width="15.33203125" bestFit="1" customWidth="1"/>
    <col min="2" max="2" width="12.33203125" bestFit="1" customWidth="1"/>
    <col min="3" max="3" width="12.6640625" bestFit="1" customWidth="1"/>
  </cols>
  <sheetData>
    <row r="1" spans="1:12" x14ac:dyDescent="0.3">
      <c r="A1" s="37" t="s">
        <v>109</v>
      </c>
    </row>
    <row r="2" spans="1:12" ht="15" thickBot="1" x14ac:dyDescent="0.35">
      <c r="A2" s="37"/>
    </row>
    <row r="3" spans="1:12" ht="15" thickBot="1" x14ac:dyDescent="0.35">
      <c r="A3" s="148" t="s">
        <v>110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0"/>
    </row>
    <row r="4" spans="1:12" ht="15" thickBot="1" x14ac:dyDescent="0.35">
      <c r="A4" s="151"/>
      <c r="B4" s="152"/>
      <c r="C4" s="153"/>
      <c r="D4" s="138" t="s">
        <v>26</v>
      </c>
      <c r="E4" s="139"/>
      <c r="F4" s="140" t="s">
        <v>61</v>
      </c>
      <c r="G4" s="139"/>
      <c r="H4" s="141"/>
      <c r="I4" s="83" t="s">
        <v>20</v>
      </c>
      <c r="J4" s="84"/>
      <c r="K4" s="84"/>
      <c r="L4" s="85"/>
    </row>
    <row r="5" spans="1:12" x14ac:dyDescent="0.3">
      <c r="A5" s="144" t="s">
        <v>95</v>
      </c>
      <c r="B5" s="58" t="s">
        <v>96</v>
      </c>
      <c r="C5" s="58" t="s">
        <v>97</v>
      </c>
      <c r="D5" s="146" t="s">
        <v>29</v>
      </c>
      <c r="E5" s="146" t="s">
        <v>28</v>
      </c>
      <c r="F5" s="154" t="s">
        <v>5</v>
      </c>
      <c r="G5" s="136" t="s">
        <v>63</v>
      </c>
      <c r="H5" s="136" t="s">
        <v>98</v>
      </c>
      <c r="I5" s="154" t="s">
        <v>22</v>
      </c>
      <c r="J5" s="154" t="s">
        <v>23</v>
      </c>
      <c r="K5" s="154" t="s">
        <v>24</v>
      </c>
      <c r="L5" s="154" t="s">
        <v>25</v>
      </c>
    </row>
    <row r="6" spans="1:12" ht="29.4" thickBot="1" x14ac:dyDescent="0.35">
      <c r="A6" s="145"/>
      <c r="B6" s="59" t="s">
        <v>99</v>
      </c>
      <c r="C6" s="59" t="s">
        <v>111</v>
      </c>
      <c r="D6" s="147"/>
      <c r="E6" s="147"/>
      <c r="F6" s="147"/>
      <c r="G6" s="137"/>
      <c r="H6" s="137"/>
      <c r="I6" s="147"/>
      <c r="J6" s="147"/>
      <c r="K6" s="147"/>
      <c r="L6" s="147"/>
    </row>
    <row r="7" spans="1:12" ht="15" thickBot="1" x14ac:dyDescent="0.35">
      <c r="A7" s="60" t="s">
        <v>88</v>
      </c>
      <c r="B7" s="42">
        <v>0</v>
      </c>
      <c r="C7" s="42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</row>
    <row r="8" spans="1:12" ht="15" thickBot="1" x14ac:dyDescent="0.35">
      <c r="A8" s="62" t="s">
        <v>89</v>
      </c>
      <c r="B8" s="63">
        <v>1</v>
      </c>
      <c r="C8" s="63">
        <v>5</v>
      </c>
      <c r="D8" s="66">
        <v>1</v>
      </c>
      <c r="E8" s="66">
        <v>4</v>
      </c>
      <c r="F8" s="66">
        <v>4</v>
      </c>
      <c r="G8" s="66">
        <v>1</v>
      </c>
      <c r="H8" s="68">
        <v>0</v>
      </c>
      <c r="I8" s="66">
        <v>0</v>
      </c>
      <c r="J8" s="66">
        <v>2</v>
      </c>
      <c r="K8" s="66">
        <v>3</v>
      </c>
      <c r="L8" s="66">
        <v>0</v>
      </c>
    </row>
    <row r="9" spans="1:12" ht="15" thickBot="1" x14ac:dyDescent="0.35">
      <c r="A9" s="62" t="s">
        <v>101</v>
      </c>
      <c r="B9" s="67">
        <v>1</v>
      </c>
      <c r="C9" s="67">
        <v>9</v>
      </c>
      <c r="D9" s="66">
        <v>5</v>
      </c>
      <c r="E9" s="66">
        <v>4</v>
      </c>
      <c r="F9" s="66">
        <v>8</v>
      </c>
      <c r="G9" s="66">
        <v>1</v>
      </c>
      <c r="H9" s="68">
        <v>0</v>
      </c>
      <c r="I9" s="66">
        <v>4</v>
      </c>
      <c r="J9" s="66">
        <v>5</v>
      </c>
      <c r="K9" s="66">
        <v>0</v>
      </c>
      <c r="L9" s="66">
        <v>0</v>
      </c>
    </row>
    <row r="10" spans="1:12" ht="15" thickBot="1" x14ac:dyDescent="0.35">
      <c r="A10" s="62" t="s">
        <v>102</v>
      </c>
      <c r="B10" s="67">
        <v>1</v>
      </c>
      <c r="C10" s="67">
        <v>5</v>
      </c>
      <c r="D10" s="66">
        <v>1</v>
      </c>
      <c r="E10" s="66">
        <v>4</v>
      </c>
      <c r="F10" s="66">
        <v>4</v>
      </c>
      <c r="G10" s="66">
        <v>0</v>
      </c>
      <c r="H10" s="68">
        <v>1</v>
      </c>
      <c r="I10" s="66">
        <v>5</v>
      </c>
      <c r="J10" s="66">
        <v>0</v>
      </c>
      <c r="K10" s="66">
        <v>0</v>
      </c>
      <c r="L10" s="66">
        <v>0</v>
      </c>
    </row>
    <row r="11" spans="1:12" ht="15" thickBot="1" x14ac:dyDescent="0.35">
      <c r="A11" s="69" t="s">
        <v>103</v>
      </c>
      <c r="B11" s="70" t="s">
        <v>104</v>
      </c>
      <c r="C11" s="70">
        <v>44</v>
      </c>
      <c r="D11" s="70">
        <v>26</v>
      </c>
      <c r="E11" s="70">
        <v>18</v>
      </c>
      <c r="F11" s="70">
        <v>31</v>
      </c>
      <c r="G11" s="70">
        <v>12</v>
      </c>
      <c r="H11" s="70">
        <v>1</v>
      </c>
      <c r="I11" s="70">
        <v>36</v>
      </c>
      <c r="J11" s="70">
        <v>8</v>
      </c>
      <c r="K11" s="70">
        <v>0</v>
      </c>
      <c r="L11" s="70">
        <v>0</v>
      </c>
    </row>
    <row r="12" spans="1:12" ht="15" thickBot="1" x14ac:dyDescent="0.35">
      <c r="A12" s="71" t="s">
        <v>105</v>
      </c>
      <c r="B12" s="70" t="s">
        <v>104</v>
      </c>
      <c r="C12" s="70">
        <v>42</v>
      </c>
      <c r="D12" s="70">
        <v>23</v>
      </c>
      <c r="E12" s="70">
        <v>19</v>
      </c>
      <c r="F12" s="70">
        <v>31</v>
      </c>
      <c r="G12" s="70">
        <v>8</v>
      </c>
      <c r="H12" s="70">
        <v>3</v>
      </c>
      <c r="I12" s="70">
        <v>40</v>
      </c>
      <c r="J12" s="70">
        <v>2</v>
      </c>
      <c r="K12" s="70">
        <v>0</v>
      </c>
      <c r="L12" s="70">
        <v>0</v>
      </c>
    </row>
    <row r="13" spans="1:12" ht="15" thickBot="1" x14ac:dyDescent="0.35">
      <c r="A13" s="60" t="s">
        <v>16</v>
      </c>
      <c r="B13" s="67">
        <v>1</v>
      </c>
      <c r="C13" s="63">
        <v>1</v>
      </c>
      <c r="D13" s="63">
        <v>1</v>
      </c>
      <c r="E13" s="63">
        <v>0</v>
      </c>
      <c r="F13" s="63">
        <v>1</v>
      </c>
      <c r="G13" s="63">
        <v>0</v>
      </c>
      <c r="H13" s="63">
        <v>0</v>
      </c>
      <c r="I13" s="64">
        <v>0</v>
      </c>
      <c r="J13" s="64">
        <v>1</v>
      </c>
      <c r="K13" s="64">
        <v>0</v>
      </c>
      <c r="L13" s="64">
        <v>0</v>
      </c>
    </row>
    <row r="14" spans="1:12" ht="15" thickBot="1" x14ac:dyDescent="0.35">
      <c r="A14" s="62" t="s">
        <v>17</v>
      </c>
      <c r="B14" s="67">
        <v>6</v>
      </c>
      <c r="C14" s="63">
        <v>7</v>
      </c>
      <c r="D14" s="64">
        <v>3</v>
      </c>
      <c r="E14" s="64">
        <v>4</v>
      </c>
      <c r="F14" s="64">
        <v>3</v>
      </c>
      <c r="G14" s="64">
        <v>4</v>
      </c>
      <c r="H14" s="65">
        <v>0</v>
      </c>
      <c r="I14" s="64">
        <v>1</v>
      </c>
      <c r="J14" s="64">
        <v>4</v>
      </c>
      <c r="K14" s="64">
        <v>1</v>
      </c>
      <c r="L14" s="64">
        <v>1</v>
      </c>
    </row>
    <row r="15" spans="1:12" ht="15" thickBot="1" x14ac:dyDescent="0.35">
      <c r="A15" s="80" t="s">
        <v>27</v>
      </c>
      <c r="B15" s="74">
        <f>SUM(B7:B14)</f>
        <v>10</v>
      </c>
      <c r="C15" s="81">
        <f t="shared" ref="C15:L15" si="0">SUM(C7:C14)</f>
        <v>113</v>
      </c>
      <c r="D15" s="81">
        <f t="shared" si="0"/>
        <v>60</v>
      </c>
      <c r="E15" s="81">
        <f t="shared" si="0"/>
        <v>53</v>
      </c>
      <c r="F15" s="81">
        <f t="shared" si="0"/>
        <v>82</v>
      </c>
      <c r="G15" s="81">
        <f t="shared" si="0"/>
        <v>26</v>
      </c>
      <c r="H15" s="81">
        <f t="shared" si="0"/>
        <v>5</v>
      </c>
      <c r="I15" s="81">
        <f t="shared" si="0"/>
        <v>86</v>
      </c>
      <c r="J15" s="81">
        <f t="shared" si="0"/>
        <v>22</v>
      </c>
      <c r="K15" s="81">
        <f t="shared" si="0"/>
        <v>4</v>
      </c>
      <c r="L15" s="81">
        <f t="shared" si="0"/>
        <v>1</v>
      </c>
    </row>
    <row r="17" spans="1:12" ht="15" thickBot="1" x14ac:dyDescent="0.35"/>
    <row r="18" spans="1:12" ht="15" thickBot="1" x14ac:dyDescent="0.35">
      <c r="A18" s="148" t="s">
        <v>112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50"/>
    </row>
    <row r="19" spans="1:12" ht="15" thickBot="1" x14ac:dyDescent="0.35">
      <c r="A19" s="155"/>
      <c r="B19" s="156"/>
      <c r="C19" s="157"/>
      <c r="D19" s="158" t="s">
        <v>26</v>
      </c>
      <c r="E19" s="159"/>
      <c r="F19" s="138" t="s">
        <v>61</v>
      </c>
      <c r="G19" s="139"/>
      <c r="H19" s="141"/>
      <c r="I19" s="140" t="s">
        <v>20</v>
      </c>
      <c r="J19" s="139"/>
      <c r="K19" s="139"/>
      <c r="L19" s="141"/>
    </row>
    <row r="20" spans="1:12" x14ac:dyDescent="0.3">
      <c r="A20" s="144" t="s">
        <v>95</v>
      </c>
      <c r="B20" s="58" t="s">
        <v>96</v>
      </c>
      <c r="C20" s="58" t="s">
        <v>97</v>
      </c>
      <c r="D20" s="146" t="s">
        <v>29</v>
      </c>
      <c r="E20" s="146" t="s">
        <v>28</v>
      </c>
      <c r="F20" s="154" t="s">
        <v>5</v>
      </c>
      <c r="G20" s="136" t="s">
        <v>63</v>
      </c>
      <c r="H20" s="136" t="s">
        <v>98</v>
      </c>
      <c r="I20" s="154" t="s">
        <v>22</v>
      </c>
      <c r="J20" s="154" t="s">
        <v>23</v>
      </c>
      <c r="K20" s="154" t="s">
        <v>24</v>
      </c>
      <c r="L20" s="154" t="s">
        <v>25</v>
      </c>
    </row>
    <row r="21" spans="1:12" ht="29.4" thickBot="1" x14ac:dyDescent="0.35">
      <c r="A21" s="145"/>
      <c r="B21" s="59" t="s">
        <v>99</v>
      </c>
      <c r="C21" s="59" t="s">
        <v>111</v>
      </c>
      <c r="D21" s="147"/>
      <c r="E21" s="147"/>
      <c r="F21" s="147"/>
      <c r="G21" s="137"/>
      <c r="H21" s="137"/>
      <c r="I21" s="147"/>
      <c r="J21" s="147"/>
      <c r="K21" s="147"/>
      <c r="L21" s="147"/>
    </row>
    <row r="22" spans="1:12" ht="15" thickBot="1" x14ac:dyDescent="0.35">
      <c r="A22" s="60" t="s">
        <v>88</v>
      </c>
      <c r="B22" s="42">
        <f>B7</f>
        <v>0</v>
      </c>
      <c r="C22" s="42">
        <f>C7</f>
        <v>0</v>
      </c>
      <c r="D22" s="87">
        <f t="shared" ref="D22:L22" si="1">D7</f>
        <v>0</v>
      </c>
      <c r="E22" s="87">
        <f t="shared" si="1"/>
        <v>0</v>
      </c>
      <c r="F22" s="87">
        <f t="shared" si="1"/>
        <v>0</v>
      </c>
      <c r="G22" s="87">
        <f t="shared" si="1"/>
        <v>0</v>
      </c>
      <c r="H22" s="87">
        <f t="shared" si="1"/>
        <v>0</v>
      </c>
      <c r="I22" s="87">
        <f t="shared" si="1"/>
        <v>0</v>
      </c>
      <c r="J22" s="87">
        <f t="shared" si="1"/>
        <v>0</v>
      </c>
      <c r="K22" s="87">
        <f t="shared" si="1"/>
        <v>0</v>
      </c>
      <c r="L22" s="87">
        <f t="shared" si="1"/>
        <v>0</v>
      </c>
    </row>
    <row r="23" spans="1:12" ht="15" thickBot="1" x14ac:dyDescent="0.35">
      <c r="A23" s="62" t="s">
        <v>89</v>
      </c>
      <c r="B23" s="42">
        <f t="shared" ref="B23:C30" si="2">B8</f>
        <v>1</v>
      </c>
      <c r="C23" s="42">
        <f t="shared" si="2"/>
        <v>5</v>
      </c>
      <c r="D23" s="88">
        <f>D8/C8</f>
        <v>0.2</v>
      </c>
      <c r="E23" s="87">
        <f t="shared" ref="E23:E29" si="3">E8/C8</f>
        <v>0.8</v>
      </c>
      <c r="F23" s="87">
        <f t="shared" ref="F23:F29" si="4">F8/C8</f>
        <v>0.8</v>
      </c>
      <c r="G23" s="89">
        <f>G8/C8</f>
        <v>0.2</v>
      </c>
      <c r="H23" s="89">
        <f>H8/C8</f>
        <v>0</v>
      </c>
      <c r="I23" s="89">
        <f>I8/C8</f>
        <v>0</v>
      </c>
      <c r="J23" s="89">
        <f>J8/C8</f>
        <v>0.4</v>
      </c>
      <c r="K23" s="89">
        <f>K8/C8</f>
        <v>0.6</v>
      </c>
      <c r="L23" s="89">
        <f>L8/C8</f>
        <v>0</v>
      </c>
    </row>
    <row r="24" spans="1:12" ht="15" thickBot="1" x14ac:dyDescent="0.35">
      <c r="A24" s="62" t="s">
        <v>101</v>
      </c>
      <c r="B24" s="42">
        <f t="shared" si="2"/>
        <v>1</v>
      </c>
      <c r="C24" s="42">
        <f t="shared" si="2"/>
        <v>9</v>
      </c>
      <c r="D24" s="88">
        <f t="shared" ref="D24:D27" si="5">D9/C9</f>
        <v>0.55555555555555558</v>
      </c>
      <c r="E24" s="87">
        <f t="shared" si="3"/>
        <v>0.44444444444444442</v>
      </c>
      <c r="F24" s="87">
        <f t="shared" si="4"/>
        <v>0.88888888888888884</v>
      </c>
      <c r="G24" s="89">
        <f t="shared" ref="G24:G29" si="6">G9/C9</f>
        <v>0.1111111111111111</v>
      </c>
      <c r="H24" s="89">
        <f t="shared" ref="H24:H29" si="7">H9/C9</f>
        <v>0</v>
      </c>
      <c r="I24" s="89">
        <f t="shared" ref="I24:I29" si="8">I9/C9</f>
        <v>0.44444444444444442</v>
      </c>
      <c r="J24" s="89">
        <f t="shared" ref="J24:J29" si="9">J9/C9</f>
        <v>0.55555555555555558</v>
      </c>
      <c r="K24" s="89">
        <f t="shared" ref="K24:K29" si="10">K9/C9</f>
        <v>0</v>
      </c>
      <c r="L24" s="89">
        <f t="shared" ref="L24:L29" si="11">L9/C9</f>
        <v>0</v>
      </c>
    </row>
    <row r="25" spans="1:12" ht="15" thickBot="1" x14ac:dyDescent="0.35">
      <c r="A25" s="62" t="s">
        <v>102</v>
      </c>
      <c r="B25" s="42">
        <f t="shared" si="2"/>
        <v>1</v>
      </c>
      <c r="C25" s="42">
        <v>6</v>
      </c>
      <c r="D25" s="88">
        <f>D10/C10</f>
        <v>0.2</v>
      </c>
      <c r="E25" s="87">
        <f>E10/C10</f>
        <v>0.8</v>
      </c>
      <c r="F25" s="87">
        <f t="shared" si="4"/>
        <v>0.8</v>
      </c>
      <c r="G25" s="89">
        <f t="shared" si="6"/>
        <v>0</v>
      </c>
      <c r="H25" s="89">
        <f t="shared" si="7"/>
        <v>0.2</v>
      </c>
      <c r="I25" s="89">
        <f t="shared" si="8"/>
        <v>1</v>
      </c>
      <c r="J25" s="89">
        <f t="shared" si="9"/>
        <v>0</v>
      </c>
      <c r="K25" s="89">
        <f t="shared" si="10"/>
        <v>0</v>
      </c>
      <c r="L25" s="89">
        <f t="shared" si="11"/>
        <v>0</v>
      </c>
    </row>
    <row r="26" spans="1:12" ht="15" thickBot="1" x14ac:dyDescent="0.35">
      <c r="A26" s="69" t="s">
        <v>103</v>
      </c>
      <c r="B26" s="42" t="str">
        <f t="shared" si="2"/>
        <v>n/a</v>
      </c>
      <c r="C26" s="42">
        <f t="shared" si="2"/>
        <v>44</v>
      </c>
      <c r="D26" s="88">
        <f t="shared" si="5"/>
        <v>0.59090909090909094</v>
      </c>
      <c r="E26" s="87">
        <f t="shared" si="3"/>
        <v>0.40909090909090912</v>
      </c>
      <c r="F26" s="87">
        <f t="shared" si="4"/>
        <v>0.70454545454545459</v>
      </c>
      <c r="G26" s="89">
        <f t="shared" si="6"/>
        <v>0.27272727272727271</v>
      </c>
      <c r="H26" s="89">
        <f t="shared" si="7"/>
        <v>2.2727272727272728E-2</v>
      </c>
      <c r="I26" s="89">
        <f t="shared" si="8"/>
        <v>0.81818181818181823</v>
      </c>
      <c r="J26" s="89">
        <f t="shared" si="9"/>
        <v>0.18181818181818182</v>
      </c>
      <c r="K26" s="89">
        <f t="shared" si="10"/>
        <v>0</v>
      </c>
      <c r="L26" s="89">
        <f t="shared" si="11"/>
        <v>0</v>
      </c>
    </row>
    <row r="27" spans="1:12" ht="15" thickBot="1" x14ac:dyDescent="0.35">
      <c r="A27" s="71" t="s">
        <v>105</v>
      </c>
      <c r="B27" s="42" t="str">
        <f t="shared" si="2"/>
        <v>n/a</v>
      </c>
      <c r="C27" s="42">
        <f t="shared" si="2"/>
        <v>42</v>
      </c>
      <c r="D27" s="88">
        <f t="shared" si="5"/>
        <v>0.54761904761904767</v>
      </c>
      <c r="E27" s="87">
        <f t="shared" si="3"/>
        <v>0.45238095238095238</v>
      </c>
      <c r="F27" s="87">
        <f t="shared" si="4"/>
        <v>0.73809523809523814</v>
      </c>
      <c r="G27" s="89">
        <f t="shared" si="6"/>
        <v>0.19047619047619047</v>
      </c>
      <c r="H27" s="89">
        <f t="shared" si="7"/>
        <v>7.1428571428571425E-2</v>
      </c>
      <c r="I27" s="89">
        <f t="shared" si="8"/>
        <v>0.95238095238095233</v>
      </c>
      <c r="J27" s="89">
        <f t="shared" si="9"/>
        <v>4.7619047619047616E-2</v>
      </c>
      <c r="K27" s="89">
        <f t="shared" si="10"/>
        <v>0</v>
      </c>
      <c r="L27" s="89">
        <f t="shared" si="11"/>
        <v>0</v>
      </c>
    </row>
    <row r="28" spans="1:12" ht="15" thickBot="1" x14ac:dyDescent="0.35">
      <c r="A28" s="60" t="s">
        <v>16</v>
      </c>
      <c r="B28" s="42">
        <f t="shared" si="2"/>
        <v>1</v>
      </c>
      <c r="C28" s="42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</row>
    <row r="29" spans="1:12" ht="15" thickBot="1" x14ac:dyDescent="0.35">
      <c r="A29" s="62" t="s">
        <v>17</v>
      </c>
      <c r="B29" s="42">
        <f t="shared" si="2"/>
        <v>6</v>
      </c>
      <c r="C29" s="42">
        <f t="shared" si="2"/>
        <v>7</v>
      </c>
      <c r="D29" s="88">
        <f>D14/C14</f>
        <v>0.42857142857142855</v>
      </c>
      <c r="E29" s="87">
        <f t="shared" si="3"/>
        <v>0.5714285714285714</v>
      </c>
      <c r="F29" s="87">
        <f t="shared" si="4"/>
        <v>0.42857142857142855</v>
      </c>
      <c r="G29" s="89">
        <f t="shared" si="6"/>
        <v>0.5714285714285714</v>
      </c>
      <c r="H29" s="89">
        <f t="shared" si="7"/>
        <v>0</v>
      </c>
      <c r="I29" s="89">
        <f t="shared" si="8"/>
        <v>0.14285714285714285</v>
      </c>
      <c r="J29" s="89">
        <f t="shared" si="9"/>
        <v>0.5714285714285714</v>
      </c>
      <c r="K29" s="89">
        <f t="shared" si="10"/>
        <v>0.14285714285714285</v>
      </c>
      <c r="L29" s="89">
        <f t="shared" si="11"/>
        <v>0.14285714285714285</v>
      </c>
    </row>
    <row r="30" spans="1:12" ht="15" thickBot="1" x14ac:dyDescent="0.35">
      <c r="A30" s="80" t="s">
        <v>27</v>
      </c>
      <c r="B30" s="54">
        <f t="shared" si="2"/>
        <v>10</v>
      </c>
      <c r="C30" s="81">
        <f>SUM(C22:C29)</f>
        <v>113</v>
      </c>
      <c r="D30" s="90">
        <f>D15/C30</f>
        <v>0.53097345132743368</v>
      </c>
      <c r="E30" s="91">
        <f>E15/C30</f>
        <v>0.46902654867256638</v>
      </c>
      <c r="F30" s="91">
        <f>F15/C30</f>
        <v>0.72566371681415931</v>
      </c>
      <c r="G30" s="91">
        <f>G15/C30</f>
        <v>0.23008849557522124</v>
      </c>
      <c r="H30" s="91">
        <f>H15/C30</f>
        <v>4.4247787610619468E-2</v>
      </c>
      <c r="I30" s="91">
        <f>I15/C30</f>
        <v>0.76106194690265483</v>
      </c>
      <c r="J30" s="91">
        <f>J15/C30</f>
        <v>0.19469026548672566</v>
      </c>
      <c r="K30" s="91">
        <f>K15/C30</f>
        <v>3.5398230088495575E-2</v>
      </c>
      <c r="L30" s="91">
        <f>L15/C30</f>
        <v>8.8495575221238937E-3</v>
      </c>
    </row>
  </sheetData>
  <mergeCells count="29">
    <mergeCell ref="A18:L18"/>
    <mergeCell ref="A3:L3"/>
    <mergeCell ref="A4:C4"/>
    <mergeCell ref="D4:E4"/>
    <mergeCell ref="F4:H4"/>
    <mergeCell ref="A5:A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9:C19"/>
    <mergeCell ref="D19:E19"/>
    <mergeCell ref="F19:H19"/>
    <mergeCell ref="I20:I21"/>
    <mergeCell ref="J20:J21"/>
    <mergeCell ref="I19:L19"/>
    <mergeCell ref="K20:K21"/>
    <mergeCell ref="L20:L21"/>
    <mergeCell ref="A20:A21"/>
    <mergeCell ref="D20:D21"/>
    <mergeCell ref="E20:E21"/>
    <mergeCell ref="F20:F21"/>
    <mergeCell ref="G20:G21"/>
    <mergeCell ref="H20:H21"/>
  </mergeCell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="90" zoomScaleNormal="100" zoomScaleSheetLayoutView="90" workbookViewId="0">
      <selection activeCell="J25" sqref="J25"/>
    </sheetView>
  </sheetViews>
  <sheetFormatPr defaultColWidth="8.88671875" defaultRowHeight="14.4" x14ac:dyDescent="0.3"/>
  <cols>
    <col min="1" max="1" width="20.6640625" bestFit="1" customWidth="1"/>
    <col min="2" max="2" width="11.33203125" bestFit="1" customWidth="1"/>
    <col min="4" max="4" width="11.5546875" customWidth="1"/>
    <col min="6" max="6" width="15.44140625" customWidth="1"/>
    <col min="7" max="7" width="8.88671875" style="109"/>
    <col min="8" max="8" width="8.88671875" style="109" customWidth="1"/>
  </cols>
  <sheetData>
    <row r="1" spans="1:8" x14ac:dyDescent="0.3">
      <c r="A1" s="37" t="s">
        <v>113</v>
      </c>
      <c r="B1" s="92"/>
      <c r="C1" s="93"/>
      <c r="D1" s="92"/>
      <c r="E1" s="93"/>
      <c r="F1" s="92"/>
      <c r="G1" s="93"/>
      <c r="H1" s="92"/>
    </row>
    <row r="2" spans="1:8" ht="15" thickBot="1" x14ac:dyDescent="0.35">
      <c r="A2" s="94"/>
      <c r="B2" s="92"/>
      <c r="C2" s="93"/>
      <c r="D2" s="92"/>
      <c r="E2" s="93"/>
      <c r="F2" s="92"/>
      <c r="G2" s="93"/>
      <c r="H2" s="92"/>
    </row>
    <row r="3" spans="1:8" ht="29.4" thickBot="1" x14ac:dyDescent="0.35">
      <c r="A3" s="95" t="s">
        <v>114</v>
      </c>
      <c r="B3" s="39" t="s">
        <v>115</v>
      </c>
      <c r="C3" s="96" t="s">
        <v>9</v>
      </c>
      <c r="D3" s="39" t="s">
        <v>116</v>
      </c>
      <c r="E3" s="96" t="s">
        <v>9</v>
      </c>
      <c r="F3" s="40" t="s">
        <v>117</v>
      </c>
      <c r="G3" s="40" t="s">
        <v>9</v>
      </c>
      <c r="H3" s="40" t="s">
        <v>7</v>
      </c>
    </row>
    <row r="4" spans="1:8" ht="15" thickBot="1" x14ac:dyDescent="0.35">
      <c r="A4" s="5" t="s">
        <v>29</v>
      </c>
      <c r="B4" s="41">
        <v>48</v>
      </c>
      <c r="C4" s="47">
        <f>B4/B6</f>
        <v>0.48979591836734693</v>
      </c>
      <c r="D4" s="42">
        <v>333</v>
      </c>
      <c r="E4" s="47">
        <f>D4/D6</f>
        <v>0.5504132231404959</v>
      </c>
      <c r="F4" s="42">
        <v>5</v>
      </c>
      <c r="G4" s="97">
        <f>F4/F6</f>
        <v>0.83333333333333337</v>
      </c>
      <c r="H4" s="86">
        <f>SUM(F4+D4+B4)</f>
        <v>386</v>
      </c>
    </row>
    <row r="5" spans="1:8" ht="15" thickBot="1" x14ac:dyDescent="0.35">
      <c r="A5" s="5" t="s">
        <v>28</v>
      </c>
      <c r="B5" s="41">
        <v>50</v>
      </c>
      <c r="C5" s="47">
        <f>B5/B6</f>
        <v>0.51020408163265307</v>
      </c>
      <c r="D5" s="42">
        <v>272</v>
      </c>
      <c r="E5" s="47">
        <f>D5/D6</f>
        <v>0.44958677685950416</v>
      </c>
      <c r="F5" s="42">
        <v>1</v>
      </c>
      <c r="G5" s="97">
        <f>F5/F6</f>
        <v>0.16666666666666666</v>
      </c>
      <c r="H5" s="86">
        <f>SUM(F5+D5+B5)</f>
        <v>323</v>
      </c>
    </row>
    <row r="6" spans="1:8" ht="15" thickBot="1" x14ac:dyDescent="0.35">
      <c r="A6" s="5" t="s">
        <v>27</v>
      </c>
      <c r="B6" s="41">
        <f>SUM(B3:B5)</f>
        <v>98</v>
      </c>
      <c r="C6" s="46">
        <f>SUM(C4:C5)</f>
        <v>1</v>
      </c>
      <c r="D6" s="41">
        <f>SUM(D3:D5)</f>
        <v>605</v>
      </c>
      <c r="E6" s="46">
        <f>SUM(E4:E5)</f>
        <v>1</v>
      </c>
      <c r="F6" s="41">
        <f>SUM(F3:F5)</f>
        <v>6</v>
      </c>
      <c r="G6" s="97">
        <f>SUM(G4:G5)</f>
        <v>1</v>
      </c>
      <c r="H6" s="86">
        <f>SUM(H4:H5)</f>
        <v>709</v>
      </c>
    </row>
    <row r="7" spans="1:8" ht="15" thickBot="1" x14ac:dyDescent="0.35">
      <c r="A7" s="94"/>
      <c r="B7" s="98"/>
      <c r="C7" s="99"/>
      <c r="D7" s="98"/>
      <c r="E7" s="99"/>
      <c r="F7" s="98"/>
      <c r="G7" s="100"/>
      <c r="H7" s="101"/>
    </row>
    <row r="8" spans="1:8" ht="29.4" thickBot="1" x14ac:dyDescent="0.35">
      <c r="A8" s="95" t="s">
        <v>118</v>
      </c>
      <c r="B8" s="39" t="s">
        <v>115</v>
      </c>
      <c r="C8" s="96" t="s">
        <v>9</v>
      </c>
      <c r="D8" s="39" t="s">
        <v>116</v>
      </c>
      <c r="E8" s="96" t="s">
        <v>9</v>
      </c>
      <c r="F8" s="40" t="s">
        <v>117</v>
      </c>
      <c r="G8" s="40" t="s">
        <v>9</v>
      </c>
      <c r="H8" s="40" t="s">
        <v>7</v>
      </c>
    </row>
    <row r="9" spans="1:8" ht="15" thickBot="1" x14ac:dyDescent="0.35">
      <c r="A9" s="5" t="s">
        <v>5</v>
      </c>
      <c r="B9" s="41">
        <v>79</v>
      </c>
      <c r="C9" s="47">
        <f>B9/B12</f>
        <v>0.80612244897959184</v>
      </c>
      <c r="D9" s="42">
        <v>480</v>
      </c>
      <c r="E9" s="47">
        <f>D9/D12</f>
        <v>0.79338842975206614</v>
      </c>
      <c r="F9" s="42">
        <v>4</v>
      </c>
      <c r="G9" s="97">
        <f>F9/F12</f>
        <v>0.66666666666666663</v>
      </c>
      <c r="H9" s="86">
        <f>SUM(F9+D9+B9)</f>
        <v>563</v>
      </c>
    </row>
    <row r="10" spans="1:8" ht="15" thickBot="1" x14ac:dyDescent="0.35">
      <c r="A10" s="5" t="s">
        <v>63</v>
      </c>
      <c r="B10" s="41">
        <v>17</v>
      </c>
      <c r="C10" s="47">
        <f>B10/B12</f>
        <v>0.17346938775510204</v>
      </c>
      <c r="D10" s="42">
        <v>111</v>
      </c>
      <c r="E10" s="47">
        <f>D10/D12</f>
        <v>0.1834710743801653</v>
      </c>
      <c r="F10" s="42">
        <v>2</v>
      </c>
      <c r="G10" s="97">
        <f>F10/F12</f>
        <v>0.33333333333333331</v>
      </c>
      <c r="H10" s="86">
        <f>SUM(F10+D10+B10)</f>
        <v>130</v>
      </c>
    </row>
    <row r="11" spans="1:8" ht="15" thickBot="1" x14ac:dyDescent="0.35">
      <c r="A11" s="5" t="s">
        <v>119</v>
      </c>
      <c r="B11" s="41">
        <v>2</v>
      </c>
      <c r="C11" s="47">
        <f>B11/B12</f>
        <v>2.0408163265306121E-2</v>
      </c>
      <c r="D11" s="42">
        <v>14</v>
      </c>
      <c r="E11" s="47">
        <f>D11/D12</f>
        <v>2.3140495867768594E-2</v>
      </c>
      <c r="F11" s="42">
        <v>0</v>
      </c>
      <c r="G11" s="97">
        <f>F11/F12</f>
        <v>0</v>
      </c>
      <c r="H11" s="86">
        <f>SUM(F11+D11+B11)</f>
        <v>16</v>
      </c>
    </row>
    <row r="12" spans="1:8" ht="15" thickBot="1" x14ac:dyDescent="0.35">
      <c r="A12" s="10" t="s">
        <v>27</v>
      </c>
      <c r="B12" s="42">
        <f t="shared" ref="B12:H12" si="0">SUM(B9:B11)</f>
        <v>98</v>
      </c>
      <c r="C12" s="47">
        <f t="shared" si="0"/>
        <v>1</v>
      </c>
      <c r="D12" s="42">
        <f t="shared" si="0"/>
        <v>605</v>
      </c>
      <c r="E12" s="47">
        <f t="shared" si="0"/>
        <v>1</v>
      </c>
      <c r="F12" s="42">
        <f t="shared" si="0"/>
        <v>6</v>
      </c>
      <c r="G12" s="97">
        <f t="shared" si="0"/>
        <v>1</v>
      </c>
      <c r="H12" s="86">
        <f t="shared" si="0"/>
        <v>709</v>
      </c>
    </row>
    <row r="13" spans="1:8" ht="15" thickBot="1" x14ac:dyDescent="0.35">
      <c r="A13" s="102"/>
      <c r="B13" s="103"/>
      <c r="C13" s="104"/>
      <c r="D13" s="103"/>
      <c r="E13" s="104"/>
      <c r="F13" s="103"/>
      <c r="G13" s="100"/>
      <c r="H13" s="101"/>
    </row>
    <row r="14" spans="1:8" ht="29.4" thickBot="1" x14ac:dyDescent="0.35">
      <c r="A14" s="95" t="s">
        <v>120</v>
      </c>
      <c r="B14" s="39" t="s">
        <v>115</v>
      </c>
      <c r="C14" s="96" t="s">
        <v>9</v>
      </c>
      <c r="D14" s="39" t="s">
        <v>116</v>
      </c>
      <c r="E14" s="96" t="s">
        <v>9</v>
      </c>
      <c r="F14" s="40" t="s">
        <v>117</v>
      </c>
      <c r="G14" s="40" t="s">
        <v>9</v>
      </c>
      <c r="H14" s="40" t="s">
        <v>7</v>
      </c>
    </row>
    <row r="15" spans="1:8" ht="15" thickBot="1" x14ac:dyDescent="0.35">
      <c r="A15" s="10" t="s">
        <v>121</v>
      </c>
      <c r="B15" s="42">
        <v>32</v>
      </c>
      <c r="C15" s="88">
        <f>B15/B18</f>
        <v>0.32653061224489793</v>
      </c>
      <c r="D15" s="63">
        <v>225</v>
      </c>
      <c r="E15" s="47">
        <f>D15/D18</f>
        <v>0.37190082644628097</v>
      </c>
      <c r="F15" s="42">
        <v>2</v>
      </c>
      <c r="G15" s="97">
        <f>F15/F18</f>
        <v>0.33333333333333331</v>
      </c>
      <c r="H15" s="86">
        <f>SUM(F15+D15+B15)</f>
        <v>259</v>
      </c>
    </row>
    <row r="16" spans="1:8" ht="15" thickBot="1" x14ac:dyDescent="0.35">
      <c r="A16" s="10" t="s">
        <v>122</v>
      </c>
      <c r="B16" s="63">
        <v>59</v>
      </c>
      <c r="C16" s="88">
        <f>B16/B18</f>
        <v>0.60204081632653061</v>
      </c>
      <c r="D16" s="63">
        <v>288</v>
      </c>
      <c r="E16" s="47">
        <f>D16/D18</f>
        <v>0.47603305785123967</v>
      </c>
      <c r="F16" s="42">
        <v>4</v>
      </c>
      <c r="G16" s="97">
        <f>F16/F18</f>
        <v>0.66666666666666663</v>
      </c>
      <c r="H16" s="86">
        <f>SUM(F16+D16+B16)</f>
        <v>351</v>
      </c>
    </row>
    <row r="17" spans="1:8" ht="15" thickBot="1" x14ac:dyDescent="0.35">
      <c r="A17" s="10" t="s">
        <v>123</v>
      </c>
      <c r="B17" s="105">
        <v>7</v>
      </c>
      <c r="C17" s="88">
        <f>B17/B18</f>
        <v>7.1428571428571425E-2</v>
      </c>
      <c r="D17" s="106">
        <v>92</v>
      </c>
      <c r="E17" s="47">
        <f>D17/D18</f>
        <v>0.15206611570247933</v>
      </c>
      <c r="F17" s="42">
        <v>0</v>
      </c>
      <c r="G17" s="97">
        <f>F17/F18</f>
        <v>0</v>
      </c>
      <c r="H17" s="68">
        <f>SUM(F17+D17+B17)</f>
        <v>99</v>
      </c>
    </row>
    <row r="18" spans="1:8" ht="15" thickBot="1" x14ac:dyDescent="0.35">
      <c r="A18" s="10" t="s">
        <v>27</v>
      </c>
      <c r="B18" s="105">
        <f t="shared" ref="B18:H18" si="1">SUM(B15:B17)</f>
        <v>98</v>
      </c>
      <c r="C18" s="107">
        <f t="shared" si="1"/>
        <v>1</v>
      </c>
      <c r="D18" s="108">
        <f t="shared" si="1"/>
        <v>605</v>
      </c>
      <c r="E18" s="47">
        <f t="shared" si="1"/>
        <v>0.99999999999999989</v>
      </c>
      <c r="F18" s="42">
        <f t="shared" si="1"/>
        <v>6</v>
      </c>
      <c r="G18" s="97">
        <f t="shared" si="1"/>
        <v>1</v>
      </c>
      <c r="H18" s="86">
        <f t="shared" si="1"/>
        <v>709</v>
      </c>
    </row>
    <row r="19" spans="1:8" ht="15" thickBot="1" x14ac:dyDescent="0.35">
      <c r="A19" s="102"/>
      <c r="B19" s="103"/>
      <c r="C19" s="104"/>
      <c r="D19" s="103"/>
      <c r="E19" s="104"/>
      <c r="F19" s="103"/>
      <c r="G19" s="100"/>
      <c r="H19" s="101"/>
    </row>
    <row r="20" spans="1:8" ht="29.4" thickBot="1" x14ac:dyDescent="0.35">
      <c r="A20" s="95" t="s">
        <v>124</v>
      </c>
      <c r="B20" s="39" t="s">
        <v>115</v>
      </c>
      <c r="C20" s="96" t="s">
        <v>9</v>
      </c>
      <c r="D20" s="39" t="s">
        <v>116</v>
      </c>
      <c r="E20" s="96" t="s">
        <v>9</v>
      </c>
      <c r="F20" s="40" t="s">
        <v>117</v>
      </c>
      <c r="G20" s="40" t="s">
        <v>9</v>
      </c>
      <c r="H20" s="40" t="s">
        <v>7</v>
      </c>
    </row>
    <row r="21" spans="1:8" ht="15" thickBot="1" x14ac:dyDescent="0.35">
      <c r="A21" s="10" t="s">
        <v>125</v>
      </c>
      <c r="B21" s="42">
        <v>90</v>
      </c>
      <c r="C21" s="47">
        <f>B21/B24</f>
        <v>0.91836734693877553</v>
      </c>
      <c r="D21" s="42">
        <v>524</v>
      </c>
      <c r="E21" s="47">
        <f>D21/D24</f>
        <v>0.86611570247933889</v>
      </c>
      <c r="F21" s="42">
        <v>6</v>
      </c>
      <c r="G21" s="97">
        <f>F21/F24</f>
        <v>1</v>
      </c>
      <c r="H21" s="86">
        <f>SUM(F21+D21+B21)</f>
        <v>620</v>
      </c>
    </row>
    <row r="22" spans="1:8" ht="15" thickBot="1" x14ac:dyDescent="0.35">
      <c r="A22" s="10" t="s">
        <v>126</v>
      </c>
      <c r="B22" s="42">
        <v>8</v>
      </c>
      <c r="C22" s="47">
        <f>B22/B24</f>
        <v>8.1632653061224483E-2</v>
      </c>
      <c r="D22" s="42">
        <v>81</v>
      </c>
      <c r="E22" s="47">
        <f>D22/D24</f>
        <v>0.13388429752066117</v>
      </c>
      <c r="F22" s="42">
        <v>0</v>
      </c>
      <c r="G22" s="97">
        <f>F22/F24</f>
        <v>0</v>
      </c>
      <c r="H22" s="86">
        <f>SUM(F22+D22+B22)</f>
        <v>89</v>
      </c>
    </row>
    <row r="23" spans="1:8" ht="15" thickBot="1" x14ac:dyDescent="0.35">
      <c r="A23" s="10" t="s">
        <v>127</v>
      </c>
      <c r="B23" s="42">
        <v>0</v>
      </c>
      <c r="C23" s="47">
        <v>0</v>
      </c>
      <c r="D23" s="42">
        <v>0</v>
      </c>
      <c r="E23" s="47">
        <f>D23/D24</f>
        <v>0</v>
      </c>
      <c r="F23" s="42">
        <v>0</v>
      </c>
      <c r="G23" s="97">
        <f>F23/F24</f>
        <v>0</v>
      </c>
      <c r="H23" s="86">
        <f>SUM(F23+D23+B23)</f>
        <v>0</v>
      </c>
    </row>
    <row r="24" spans="1:8" ht="15" thickBot="1" x14ac:dyDescent="0.35">
      <c r="A24" s="10" t="s">
        <v>27</v>
      </c>
      <c r="B24" s="42">
        <f>SUM(B21:B23)</f>
        <v>98</v>
      </c>
      <c r="C24" s="47">
        <f>SUM(C21:C23)</f>
        <v>1</v>
      </c>
      <c r="D24" s="42">
        <f t="shared" ref="D24:F24" si="2">SUM(D21:D23)</f>
        <v>605</v>
      </c>
      <c r="E24" s="47">
        <f>SUM(E21:E23)</f>
        <v>1</v>
      </c>
      <c r="F24" s="42">
        <f t="shared" si="2"/>
        <v>6</v>
      </c>
      <c r="G24" s="97">
        <f>SUM(G21:G23)</f>
        <v>1</v>
      </c>
      <c r="H24" s="86">
        <f>SUM(H21:H23)</f>
        <v>709</v>
      </c>
    </row>
  </sheetData>
  <pageMargins left="0.7" right="0.7" top="0.75" bottom="0.75" header="0.3" footer="0.3"/>
  <pageSetup paperSize="9" scale="9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8812c7e-cc97-4ca4-94bd-8d83d126dc36" ContentTypeId="0x0101004C0ADB98B512A647B4F8E41EE5DB38866B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Diversity</TermName>
          <TermId xmlns="http://schemas.microsoft.com/office/infopath/2007/PartnerControls">a24c935e-a755-4232-9f77-9b62effa0474</TermId>
        </TermInfo>
      </Terms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>
      <Value>15</Value>
    </TaxCatchAll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fc059376-1065-4455-a5d4-a3be2a2c6598">CORPFUNC3-2-93632</_dlc_DocId>
    <_dlc_DocIdUrl xmlns="fc059376-1065-4455-a5d4-a3be2a2c6598">
      <Url>http://naotank.nao.gsi.gov.uk/Sites/HR/_layouts/15/DocIdRedir.aspx?ID=CORPFUNC3-2-93632</Url>
      <Description>CORPFUNC3-2-93632</Description>
    </_dlc_DocIdUrl>
    <acb1c27a28214edaae36bc6e1179b452 xmlns="f21d76a0-9ad0-4f9b-a3be-283500ead975">
      <Terms xmlns="http://schemas.microsoft.com/office/infopath/2007/PartnerControls"/>
    </acb1c27a28214edaae36bc6e1179b452>
    <f1dac000fcdc4049bff9f9dd01e1f968 xmlns="f21d76a0-9ad0-4f9b-a3be-283500ead975">
      <Terms xmlns="http://schemas.microsoft.com/office/infopath/2007/PartnerControls"/>
    </f1dac000fcdc4049bff9f9dd01e1f968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Annual Report" ma:contentTypeID="0x0101004C0ADB98B512A647B4F8E41EE5DB38866B0039968DD2699736429EEA1C6FC5F5C9E7" ma:contentTypeVersion="386" ma:contentTypeDescription="" ma:contentTypeScope="" ma:versionID="34938fd518674ce60c7a867454244434">
  <xsd:schema xmlns:xsd="http://www.w3.org/2001/XMLSchema" xmlns:xs="http://www.w3.org/2001/XMLSchema" xmlns:p="http://schemas.microsoft.com/office/2006/metadata/properties" xmlns:ns2="f21d76a0-9ad0-4f9b-a3be-283500ead975" xmlns:ns3="fc059376-1065-4455-a5d4-a3be2a2c6598" targetNamespace="http://schemas.microsoft.com/office/2006/metadata/properties" ma:root="true" ma:fieldsID="efa506bb662319419561d6de9816150b" ns2:_="" ns3:_="">
    <xsd:import namespace="f21d76a0-9ad0-4f9b-a3be-283500ead975"/>
    <xsd:import namespace="fc059376-1065-4455-a5d4-a3be2a2c6598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2:acb1c27a28214edaae36bc6e1179b452" minOccurs="0"/>
                <xsd:element ref="ns2:f1dac000fcdc4049bff9f9dd01e1f968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 ma:readOnly="false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 ma:readOnly="false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05093be8-45c1-402e-8014-c680e668dfb5}" ma:internalName="TaxCatchAll" ma:showField="CatchAllData" ma:web="fc059376-1065-4455-a5d4-a3be2a2c6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05093be8-45c1-402e-8014-c680e668dfb5}" ma:internalName="TaxCatchAllLabel" ma:readOnly="true" ma:showField="CatchAllDataLabel" ma:web="fc059376-1065-4455-a5d4-a3be2a2c6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b1c27a28214edaae36bc6e1179b452" ma:index="27" nillable="true" ma:taxonomy="true" ma:internalName="acb1c27a28214edaae36bc6e1179b452" ma:taxonomyFieldName="CoverageYear" ma:displayName="Coverage Year" ma:default="" ma:fieldId="{acb1c27a-2821-4eda-ae36-bc6e1179b452}" ma:sspId="c8812c7e-cc97-4ca4-94bd-8d83d126dc36" ma:termSetId="58d0820c-e8ec-4e3f-8508-50579be328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1dac000fcdc4049bff9f9dd01e1f968" ma:index="28" nillable="true" ma:taxonomy="true" ma:internalName="f1dac000fcdc4049bff9f9dd01e1f968" ma:taxonomyFieldName="CorporateTeam" ma:displayName="Corporate Team" ma:readOnly="false" ma:default="" ma:fieldId="{f1dac000-fcdc-4049-bff9-f9dd01e1f968}" ma:sspId="c8812c7e-cc97-4ca4-94bd-8d83d126dc36" ma:termSetId="c99f8bc3-5669-4681-95f4-9c78dedd9b9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59376-1065-4455-a5d4-a3be2a2c6598" elementFormDefault="qualified">
    <xsd:import namespace="http://schemas.microsoft.com/office/2006/documentManagement/types"/>
    <xsd:import namespace="http://schemas.microsoft.com/office/infopath/2007/PartnerControls"/>
    <xsd:element name="_dlc_DocId" ma:index="2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F2E12D-8B98-43D1-8263-ED280A52BEF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6CE479F-6703-44BD-97C0-E12738F3D533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c059376-1065-4455-a5d4-a3be2a2c6598"/>
    <ds:schemaRef ds:uri="f21d76a0-9ad0-4f9b-a3be-283500ead97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89F6C8-B950-4203-9C13-216C27EF7B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98D31E-E587-4DED-8E26-12BB68AC8E8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A18533D-A1E9-4FB0-AA6D-21AD7BC55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fc059376-1065-4455-a5d4-a3be2a2c6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Workforce 1</vt:lpstr>
      <vt:lpstr>Workforce 2</vt:lpstr>
      <vt:lpstr>Graduate recruitment </vt:lpstr>
      <vt:lpstr>Recruitment other</vt:lpstr>
      <vt:lpstr>Applications for promotions</vt:lpstr>
      <vt:lpstr>Promotions</vt:lpstr>
      <vt:lpstr>Appraisals- ratings</vt:lpstr>
      <vt:lpstr>'Applications for promotions'!Print_Area</vt:lpstr>
      <vt:lpstr>'Graduate recruitment '!Print_Area</vt:lpstr>
      <vt:lpstr>'Workforce 1'!Print_Area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Equality Information 2016-17 - DRAFT</dc:title>
  <dc:creator>TAYLOR, Sam</dc:creator>
  <cp:lastModifiedBy>BROWN, Meredith</cp:lastModifiedBy>
  <dcterms:created xsi:type="dcterms:W3CDTF">2017-04-13T15:15:34Z</dcterms:created>
  <dcterms:modified xsi:type="dcterms:W3CDTF">2017-06-29T11:15:09Z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0x0101004C0ADB98B512A647B4F8E41EE5DB38866B0039968DD2699736429EEA1C6FC5F5C9E7</vt:lpwstr>
  </property>
  <property fmtid="{D5CDD505-2E9C-101B-9397-08002B2CF9AE}" pid="3" name="_dlc_DocIdItemGuid">
    <vt:lpwstr>a65d4502-3991-4240-b7cd-4313ca88023e</vt:lpwstr>
  </property>
  <property fmtid="{D5CDD505-2E9C-101B-9397-08002B2CF9AE}" pid="4" name="Secondary Organisations">
    <vt:lpwstr/>
  </property>
  <property fmtid="{D5CDD505-2E9C-101B-9397-08002B2CF9AE}" pid="5" name="Order">
    <vt:r8>9363200</vt:r8>
  </property>
  <property fmtid="{D5CDD505-2E9C-101B-9397-08002B2CF9AE}" pid="6" name="ked9ab204e5a49668c18b0d2692eef1d">
    <vt:lpwstr/>
  </property>
  <property fmtid="{D5CDD505-2E9C-101B-9397-08002B2CF9AE}" pid="7" name="NAOSubject">
    <vt:lpwstr/>
  </property>
  <property fmtid="{D5CDD505-2E9C-101B-9397-08002B2CF9AE}" pid="8" name="PrimarySubject">
    <vt:lpwstr>15;#Diversity|a24c935e-a755-4232-9f77-9b62effa0474</vt:lpwstr>
  </property>
  <property fmtid="{D5CDD505-2E9C-101B-9397-08002B2CF9AE}" pid="9" name="m7579f702bdd46d0900a361f01f97131">
    <vt:lpwstr/>
  </property>
  <property fmtid="{D5CDD505-2E9C-101B-9397-08002B2CF9AE}" pid="10" name="Forreviewby">
    <vt:lpwstr/>
  </property>
  <property fmtid="{D5CDD505-2E9C-101B-9397-08002B2CF9AE}" pid="11" name="CoverageYear">
    <vt:lpwstr/>
  </property>
  <property fmtid="{D5CDD505-2E9C-101B-9397-08002B2CF9AE}" pid="12" name="CorporateTeam">
    <vt:lpwstr/>
  </property>
</Properties>
</file>