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01"/>
  <workbookPr/>
  <mc:AlternateContent xmlns:mc="http://schemas.openxmlformats.org/markup-compatibility/2006">
    <mc:Choice Requires="x15">
      <x15ac:absPath xmlns:x15ac="http://schemas.microsoft.com/office/spreadsheetml/2010/11/ac" url="C:\Users\BROW114\OneDrive - National Audit Office\Annual reports\D&amp;I AR and ED 2018-19\Equality data\"/>
    </mc:Choice>
  </mc:AlternateContent>
  <xr:revisionPtr revIDLastSave="0" documentId="8_{F1B4C533-54E3-459F-AEAC-AAC2BB65EA15}" xr6:coauthVersionLast="45" xr6:coauthVersionMax="45" xr10:uidLastSave="{00000000-0000-0000-0000-000000000000}"/>
  <bookViews>
    <workbookView xWindow="0" yWindow="0" windowWidth="23040" windowHeight="7960" firstSheet="2" activeTab="2" xr2:uid="{00000000-000D-0000-FFFF-FFFF00000000}"/>
  </bookViews>
  <sheets>
    <sheet name="Workforce 1" sheetId="12" r:id="rId1"/>
    <sheet name="Workforce 2" sheetId="19" r:id="rId2"/>
    <sheet name="Graduate Recruitment " sheetId="15" r:id="rId3"/>
    <sheet name="Other recruitment" sheetId="16" r:id="rId4"/>
    <sheet name="Applications for promotions" sheetId="20" r:id="rId5"/>
    <sheet name="Promotions" sheetId="21" r:id="rId6"/>
    <sheet name="Appraisals- ratings" sheetId="7" r:id="rId7"/>
  </sheets>
  <externalReferences>
    <externalReference r:id="rId8"/>
  </externalReferences>
  <definedNames>
    <definedName name="_xlnm.Print_Area" localSheetId="4">'Applications for promotions'!$A$1:$L$26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21" l="1"/>
  <c r="C26" i="21"/>
  <c r="B13" i="15"/>
  <c r="B26" i="20" l="1"/>
  <c r="C26" i="20"/>
  <c r="D13" i="20"/>
  <c r="E13" i="20"/>
  <c r="F13" i="20"/>
  <c r="G13" i="20"/>
  <c r="H13" i="20"/>
  <c r="I13" i="20"/>
  <c r="J13" i="20"/>
  <c r="K13" i="20"/>
  <c r="L13" i="20"/>
  <c r="C13" i="20"/>
  <c r="B13" i="20"/>
  <c r="B13" i="21"/>
  <c r="D13" i="21"/>
  <c r="E13" i="21"/>
  <c r="F13" i="21"/>
  <c r="G13" i="21"/>
  <c r="H13" i="21"/>
  <c r="I13" i="21"/>
  <c r="J13" i="21"/>
  <c r="K13" i="21"/>
  <c r="L13" i="21"/>
  <c r="C13" i="21"/>
  <c r="I26" i="21" l="1"/>
  <c r="E26" i="21"/>
  <c r="L26" i="21"/>
  <c r="H26" i="21"/>
  <c r="D26" i="21"/>
  <c r="K26" i="21"/>
  <c r="G26" i="21"/>
  <c r="J26" i="21"/>
  <c r="F26" i="21"/>
  <c r="L25" i="21" l="1"/>
  <c r="K25" i="21"/>
  <c r="J25" i="21"/>
  <c r="I25" i="21"/>
  <c r="H25" i="21"/>
  <c r="G25" i="21"/>
  <c r="F25" i="21"/>
  <c r="E25" i="21"/>
  <c r="D25" i="21"/>
  <c r="L24" i="21"/>
  <c r="K24" i="21"/>
  <c r="J24" i="21"/>
  <c r="I24" i="21"/>
  <c r="H24" i="21"/>
  <c r="G24" i="21"/>
  <c r="F24" i="21"/>
  <c r="E24" i="21"/>
  <c r="D24" i="21"/>
  <c r="L23" i="21"/>
  <c r="K23" i="21"/>
  <c r="J23" i="21"/>
  <c r="I23" i="21"/>
  <c r="H23" i="21"/>
  <c r="G23" i="21"/>
  <c r="F23" i="21"/>
  <c r="E23" i="21"/>
  <c r="D23" i="21"/>
  <c r="L22" i="21"/>
  <c r="K22" i="21"/>
  <c r="J22" i="21"/>
  <c r="I22" i="21"/>
  <c r="H22" i="21"/>
  <c r="G22" i="21"/>
  <c r="F22" i="21"/>
  <c r="E22" i="21"/>
  <c r="D22" i="21"/>
  <c r="L21" i="21"/>
  <c r="K21" i="21"/>
  <c r="J21" i="21"/>
  <c r="I21" i="21"/>
  <c r="H21" i="21"/>
  <c r="G21" i="21"/>
  <c r="F21" i="21"/>
  <c r="E21" i="21"/>
  <c r="D21" i="21"/>
  <c r="L20" i="21"/>
  <c r="K20" i="21"/>
  <c r="J20" i="21"/>
  <c r="I20" i="21"/>
  <c r="H20" i="21"/>
  <c r="G20" i="21"/>
  <c r="F20" i="21"/>
  <c r="E20" i="21"/>
  <c r="D20" i="21"/>
  <c r="L25" i="20"/>
  <c r="K25" i="20"/>
  <c r="J25" i="20"/>
  <c r="I25" i="20"/>
  <c r="H25" i="20"/>
  <c r="G25" i="20"/>
  <c r="F25" i="20"/>
  <c r="E25" i="20"/>
  <c r="D25" i="20"/>
  <c r="L24" i="20"/>
  <c r="K24" i="20"/>
  <c r="J24" i="20"/>
  <c r="I24" i="20"/>
  <c r="H24" i="20"/>
  <c r="G24" i="20"/>
  <c r="F24" i="20"/>
  <c r="E24" i="20"/>
  <c r="D24" i="20"/>
  <c r="L23" i="20"/>
  <c r="K23" i="20"/>
  <c r="J23" i="20"/>
  <c r="I23" i="20"/>
  <c r="H23" i="20"/>
  <c r="G23" i="20"/>
  <c r="F23" i="20"/>
  <c r="E23" i="20"/>
  <c r="D23" i="20"/>
  <c r="L22" i="20"/>
  <c r="K22" i="20"/>
  <c r="J22" i="20"/>
  <c r="I22" i="20"/>
  <c r="H22" i="20"/>
  <c r="G22" i="20"/>
  <c r="F22" i="20"/>
  <c r="E22" i="20"/>
  <c r="D22" i="20"/>
  <c r="L21" i="20"/>
  <c r="K21" i="20"/>
  <c r="J21" i="20"/>
  <c r="I21" i="20"/>
  <c r="H21" i="20"/>
  <c r="G21" i="20"/>
  <c r="F21" i="20"/>
  <c r="E21" i="20"/>
  <c r="D21" i="20"/>
  <c r="L20" i="20"/>
  <c r="K20" i="20"/>
  <c r="J20" i="20"/>
  <c r="I20" i="20"/>
  <c r="H20" i="20"/>
  <c r="G20" i="20"/>
  <c r="F20" i="20"/>
  <c r="E20" i="20"/>
  <c r="D20" i="20"/>
  <c r="L26" i="20"/>
  <c r="K26" i="20"/>
  <c r="J26" i="20"/>
  <c r="I26" i="20"/>
  <c r="H26" i="20"/>
  <c r="G26" i="20"/>
  <c r="F26" i="20"/>
  <c r="E26" i="20"/>
  <c r="D26" i="20"/>
  <c r="M35" i="19" l="1"/>
  <c r="C34" i="19"/>
  <c r="M34" i="19"/>
  <c r="C33" i="19"/>
  <c r="M33" i="19"/>
  <c r="C32" i="19"/>
  <c r="M32" i="19"/>
  <c r="C31" i="19"/>
  <c r="M31" i="19"/>
  <c r="M30" i="19"/>
  <c r="M29" i="19"/>
  <c r="M28" i="19"/>
  <c r="C26" i="19"/>
  <c r="C25" i="19"/>
  <c r="C24" i="19"/>
  <c r="C23" i="19"/>
  <c r="M23" i="19"/>
  <c r="C22" i="19"/>
  <c r="M22" i="19"/>
  <c r="C21" i="19"/>
  <c r="M21" i="19"/>
  <c r="C20" i="19"/>
  <c r="M20" i="19"/>
  <c r="C19" i="19"/>
  <c r="M19" i="19"/>
  <c r="C18" i="19"/>
  <c r="M18" i="19"/>
  <c r="M24" i="19" l="1"/>
  <c r="C27" i="19"/>
  <c r="M36" i="19"/>
  <c r="C35" i="19"/>
  <c r="P25" i="16" l="1"/>
  <c r="O25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B24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P20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B20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B19" i="16"/>
  <c r="P18" i="16"/>
  <c r="O18" i="16"/>
  <c r="N18" i="16"/>
  <c r="M18" i="16"/>
  <c r="L18" i="16"/>
  <c r="K18" i="16"/>
  <c r="J18" i="16"/>
  <c r="I18" i="16"/>
  <c r="I26" i="16" s="1"/>
  <c r="H18" i="16"/>
  <c r="G18" i="16"/>
  <c r="E18" i="16"/>
  <c r="D18" i="16"/>
  <c r="D26" i="16" s="1"/>
  <c r="C18" i="16"/>
  <c r="B18" i="16"/>
  <c r="Q13" i="16"/>
  <c r="Q26" i="16" s="1"/>
  <c r="P13" i="16"/>
  <c r="P26" i="16" s="1"/>
  <c r="O13" i="16"/>
  <c r="O26" i="16" s="1"/>
  <c r="N13" i="16"/>
  <c r="N26" i="16" s="1"/>
  <c r="M13" i="16"/>
  <c r="M26" i="16" s="1"/>
  <c r="L13" i="16"/>
  <c r="L26" i="16" s="1"/>
  <c r="K13" i="16"/>
  <c r="K26" i="16" s="1"/>
  <c r="J13" i="16"/>
  <c r="J26" i="16" s="1"/>
  <c r="I13" i="16"/>
  <c r="H13" i="16"/>
  <c r="H26" i="16" s="1"/>
  <c r="G13" i="16"/>
  <c r="G26" i="16" s="1"/>
  <c r="E13" i="16"/>
  <c r="E26" i="16" s="1"/>
  <c r="D13" i="16"/>
  <c r="C13" i="16"/>
  <c r="C26" i="16" s="1"/>
  <c r="B13" i="16"/>
  <c r="B26" i="16" s="1"/>
  <c r="F5" i="16"/>
  <c r="F18" i="16" l="1"/>
  <c r="F13" i="16"/>
  <c r="F26" i="16" s="1"/>
  <c r="Q18" i="16"/>
  <c r="Q19" i="16"/>
  <c r="Q20" i="16"/>
  <c r="Q21" i="16"/>
  <c r="Q22" i="16"/>
  <c r="Q23" i="16"/>
  <c r="Q24" i="16"/>
  <c r="Q25" i="16"/>
  <c r="M25" i="15" l="1"/>
  <c r="M24" i="15"/>
  <c r="M23" i="15"/>
  <c r="M22" i="15"/>
  <c r="M21" i="15"/>
  <c r="M20" i="15"/>
  <c r="M19" i="15"/>
  <c r="O13" i="15"/>
  <c r="N13" i="15"/>
  <c r="M13" i="15"/>
  <c r="L13" i="15"/>
  <c r="K13" i="15"/>
  <c r="H13" i="15"/>
  <c r="G13" i="15"/>
  <c r="F13" i="15"/>
  <c r="E13" i="15"/>
  <c r="D13" i="15"/>
  <c r="C13" i="15"/>
  <c r="P12" i="15"/>
  <c r="P11" i="15"/>
  <c r="P10" i="15"/>
  <c r="E24" i="15" s="1"/>
  <c r="G10" i="15"/>
  <c r="G24" i="15" s="1"/>
  <c r="P9" i="15"/>
  <c r="O32" i="15" s="1"/>
  <c r="P8" i="15"/>
  <c r="M31" i="15" s="1"/>
  <c r="G8" i="15"/>
  <c r="P7" i="15"/>
  <c r="O30" i="15" s="1"/>
  <c r="G7" i="15"/>
  <c r="P6" i="15"/>
  <c r="M29" i="15" s="1"/>
  <c r="G6" i="15"/>
  <c r="N5" i="15"/>
  <c r="L5" i="15"/>
  <c r="K5" i="15"/>
  <c r="G5" i="15"/>
  <c r="O34" i="15" l="1"/>
  <c r="G30" i="15"/>
  <c r="E20" i="15"/>
  <c r="I21" i="15"/>
  <c r="B22" i="15"/>
  <c r="K22" i="15"/>
  <c r="H23" i="15"/>
  <c r="I24" i="15"/>
  <c r="F25" i="15"/>
  <c r="C29" i="15"/>
  <c r="N29" i="15"/>
  <c r="H30" i="15"/>
  <c r="B31" i="15"/>
  <c r="K31" i="15"/>
  <c r="H32" i="15"/>
  <c r="H34" i="15"/>
  <c r="H20" i="15"/>
  <c r="B21" i="15"/>
  <c r="J21" i="15"/>
  <c r="C22" i="15"/>
  <c r="L23" i="15"/>
  <c r="G25" i="15"/>
  <c r="N25" i="15"/>
  <c r="F29" i="15"/>
  <c r="O29" i="15"/>
  <c r="I30" i="15"/>
  <c r="C31" i="15"/>
  <c r="N31" i="15"/>
  <c r="L32" i="15"/>
  <c r="I34" i="15"/>
  <c r="G20" i="15"/>
  <c r="G31" i="15"/>
  <c r="I20" i="15"/>
  <c r="E21" i="15"/>
  <c r="F22" i="15"/>
  <c r="N22" i="15"/>
  <c r="B25" i="15"/>
  <c r="J25" i="15"/>
  <c r="O25" i="15"/>
  <c r="J29" i="15"/>
  <c r="D30" i="15"/>
  <c r="L30" i="15"/>
  <c r="F31" i="15"/>
  <c r="O31" i="15"/>
  <c r="D34" i="15"/>
  <c r="L34" i="15"/>
  <c r="D20" i="15"/>
  <c r="L20" i="15"/>
  <c r="F21" i="15"/>
  <c r="N21" i="15"/>
  <c r="J22" i="15"/>
  <c r="D23" i="15"/>
  <c r="C25" i="15"/>
  <c r="K25" i="15"/>
  <c r="B29" i="15"/>
  <c r="K29" i="15"/>
  <c r="E30" i="15"/>
  <c r="M30" i="15"/>
  <c r="J31" i="15"/>
  <c r="D32" i="15"/>
  <c r="E34" i="15"/>
  <c r="M34" i="15"/>
  <c r="P5" i="15"/>
  <c r="M33" i="15"/>
  <c r="I33" i="15"/>
  <c r="E33" i="15"/>
  <c r="L24" i="15"/>
  <c r="H24" i="15"/>
  <c r="D24" i="15"/>
  <c r="G33" i="15"/>
  <c r="N24" i="15"/>
  <c r="F24" i="15"/>
  <c r="F33" i="15"/>
  <c r="L33" i="15"/>
  <c r="H33" i="15"/>
  <c r="D33" i="15"/>
  <c r="K24" i="15"/>
  <c r="C24" i="15"/>
  <c r="O33" i="15"/>
  <c r="K33" i="15"/>
  <c r="C33" i="15"/>
  <c r="J24" i="15"/>
  <c r="B24" i="15"/>
  <c r="N33" i="15"/>
  <c r="J33" i="15"/>
  <c r="B33" i="15"/>
  <c r="P13" i="15"/>
  <c r="M26" i="15" s="1"/>
  <c r="G22" i="15"/>
  <c r="E23" i="15"/>
  <c r="I23" i="15"/>
  <c r="I32" i="15"/>
  <c r="B20" i="15"/>
  <c r="F20" i="15"/>
  <c r="J20" i="15"/>
  <c r="N20" i="15"/>
  <c r="C21" i="15"/>
  <c r="G21" i="15"/>
  <c r="K21" i="15"/>
  <c r="O21" i="15"/>
  <c r="D22" i="15"/>
  <c r="H22" i="15"/>
  <c r="L22" i="15"/>
  <c r="B23" i="15"/>
  <c r="F23" i="15"/>
  <c r="J23" i="15"/>
  <c r="N23" i="15"/>
  <c r="O24" i="15"/>
  <c r="D25" i="15"/>
  <c r="H25" i="15"/>
  <c r="L25" i="15"/>
  <c r="P25" i="15"/>
  <c r="N28" i="15"/>
  <c r="D29" i="15"/>
  <c r="H29" i="15"/>
  <c r="L29" i="15"/>
  <c r="B30" i="15"/>
  <c r="F30" i="15"/>
  <c r="J30" i="15"/>
  <c r="N30" i="15"/>
  <c r="D31" i="15"/>
  <c r="H31" i="15"/>
  <c r="L31" i="15"/>
  <c r="B32" i="15"/>
  <c r="F32" i="15"/>
  <c r="J32" i="15"/>
  <c r="N32" i="15"/>
  <c r="B34" i="15"/>
  <c r="F34" i="15"/>
  <c r="J34" i="15"/>
  <c r="N34" i="15"/>
  <c r="G29" i="15"/>
  <c r="E32" i="15"/>
  <c r="M32" i="15"/>
  <c r="C20" i="15"/>
  <c r="K20" i="15"/>
  <c r="O20" i="15"/>
  <c r="D21" i="15"/>
  <c r="H21" i="15"/>
  <c r="L21" i="15"/>
  <c r="P21" i="15"/>
  <c r="E22" i="15"/>
  <c r="I22" i="15"/>
  <c r="C23" i="15"/>
  <c r="G23" i="15"/>
  <c r="K23" i="15"/>
  <c r="O23" i="15"/>
  <c r="E25" i="15"/>
  <c r="I25" i="15"/>
  <c r="E29" i="15"/>
  <c r="I29" i="15"/>
  <c r="C30" i="15"/>
  <c r="K30" i="15"/>
  <c r="E31" i="15"/>
  <c r="I31" i="15"/>
  <c r="C32" i="15"/>
  <c r="G32" i="15"/>
  <c r="K32" i="15"/>
  <c r="C34" i="15"/>
  <c r="G34" i="15"/>
  <c r="K34" i="15"/>
  <c r="K28" i="15" l="1"/>
  <c r="C19" i="15"/>
  <c r="B19" i="15"/>
  <c r="P24" i="15"/>
  <c r="N19" i="15"/>
  <c r="E26" i="15"/>
  <c r="L28" i="15"/>
  <c r="N26" i="15"/>
  <c r="O26" i="15"/>
  <c r="B26" i="15"/>
  <c r="L19" i="15"/>
  <c r="J26" i="15"/>
  <c r="P26" i="15"/>
  <c r="H26" i="15"/>
  <c r="I26" i="15"/>
  <c r="D26" i="15"/>
  <c r="K26" i="15"/>
  <c r="G26" i="15"/>
  <c r="C26" i="15"/>
  <c r="O28" i="15"/>
  <c r="C28" i="15"/>
  <c r="J19" i="15"/>
  <c r="F19" i="15"/>
  <c r="M28" i="15"/>
  <c r="I28" i="15"/>
  <c r="P22" i="15"/>
  <c r="H19" i="15"/>
  <c r="H28" i="15"/>
  <c r="J28" i="15"/>
  <c r="F28" i="15"/>
  <c r="B28" i="15"/>
  <c r="I19" i="15"/>
  <c r="E19" i="15"/>
  <c r="E28" i="15"/>
  <c r="P19" i="15"/>
  <c r="D19" i="15"/>
  <c r="D28" i="15"/>
  <c r="P23" i="15"/>
  <c r="K19" i="15"/>
  <c r="G19" i="15"/>
  <c r="O19" i="15"/>
  <c r="P20" i="15"/>
  <c r="F26" i="15"/>
  <c r="L26" i="15"/>
  <c r="G28" i="15"/>
</calcChain>
</file>

<file path=xl/sharedStrings.xml><?xml version="1.0" encoding="utf-8"?>
<sst xmlns="http://schemas.openxmlformats.org/spreadsheetml/2006/main" count="399" uniqueCount="128">
  <si>
    <t>Workforce at end of March 2019</t>
  </si>
  <si>
    <t>Ethnicity</t>
  </si>
  <si>
    <t>Asian</t>
  </si>
  <si>
    <t xml:space="preserve">Black    </t>
  </si>
  <si>
    <t xml:space="preserve">Mixed   </t>
  </si>
  <si>
    <t>Other Ethnic Group</t>
  </si>
  <si>
    <t xml:space="preserve">White    </t>
  </si>
  <si>
    <t>Not Known</t>
  </si>
  <si>
    <t>Total</t>
  </si>
  <si>
    <t>Number</t>
  </si>
  <si>
    <t>%</t>
  </si>
  <si>
    <t>Senior Management</t>
  </si>
  <si>
    <t>Managers</t>
  </si>
  <si>
    <t>Qualified</t>
  </si>
  <si>
    <t>Trainees</t>
  </si>
  <si>
    <t>Band 1</t>
  </si>
  <si>
    <t>Band 2</t>
  </si>
  <si>
    <t>Band 3</t>
  </si>
  <si>
    <t>Totals</t>
  </si>
  <si>
    <t>Age</t>
  </si>
  <si>
    <t>16-19</t>
  </si>
  <si>
    <t>20-29</t>
  </si>
  <si>
    <t>30-39</t>
  </si>
  <si>
    <t>40-49</t>
  </si>
  <si>
    <t>50+</t>
  </si>
  <si>
    <t/>
  </si>
  <si>
    <t>Gender</t>
  </si>
  <si>
    <t>Hours</t>
  </si>
  <si>
    <t>Female</t>
  </si>
  <si>
    <t>Male</t>
  </si>
  <si>
    <t>Not known</t>
  </si>
  <si>
    <t>Full Time</t>
  </si>
  <si>
    <t>Part Time</t>
  </si>
  <si>
    <t>number</t>
  </si>
  <si>
    <t>Religion/Belief</t>
  </si>
  <si>
    <t>% employees</t>
  </si>
  <si>
    <t>Sexual Orientation</t>
  </si>
  <si>
    <t>% of employees</t>
  </si>
  <si>
    <t>Christian</t>
  </si>
  <si>
    <t>Heterosexual</t>
  </si>
  <si>
    <t>Hindu</t>
  </si>
  <si>
    <t>Gay/Lesbian</t>
  </si>
  <si>
    <t>Jewish</t>
  </si>
  <si>
    <t>Bi-sexual</t>
  </si>
  <si>
    <t>Muslim</t>
  </si>
  <si>
    <t>Other</t>
  </si>
  <si>
    <t>Sikh</t>
  </si>
  <si>
    <t>Prefer not to say</t>
  </si>
  <si>
    <t>Not disclosed</t>
  </si>
  <si>
    <t>No Religion</t>
  </si>
  <si>
    <t>Not declared</t>
  </si>
  <si>
    <t>Marriage and Civil partnership</t>
  </si>
  <si>
    <t>Divorced</t>
  </si>
  <si>
    <t>Living Together</t>
  </si>
  <si>
    <t>Disability</t>
  </si>
  <si>
    <t>Married</t>
  </si>
  <si>
    <t>Yes</t>
  </si>
  <si>
    <t>Separated</t>
  </si>
  <si>
    <t>No</t>
  </si>
  <si>
    <t>Single</t>
  </si>
  <si>
    <t>Widowed</t>
  </si>
  <si>
    <t>Civil Partner</t>
  </si>
  <si>
    <t>Graduate recruitment 2018-19</t>
  </si>
  <si>
    <t>Stage</t>
  </si>
  <si>
    <t>Total at each stage</t>
  </si>
  <si>
    <t>Black</t>
  </si>
  <si>
    <t>Chinese</t>
  </si>
  <si>
    <t>Mixed</t>
  </si>
  <si>
    <t>BAME</t>
  </si>
  <si>
    <t>White</t>
  </si>
  <si>
    <t>Prefer Not to Say</t>
  </si>
  <si>
    <t>Unknown</t>
  </si>
  <si>
    <t>Transgender</t>
  </si>
  <si>
    <t>Total Applications Received</t>
  </si>
  <si>
    <t>Reject at Application Stage</t>
  </si>
  <si>
    <t>Reject after Preliminary Interview</t>
  </si>
  <si>
    <t>Reject after Group Selection</t>
  </si>
  <si>
    <t>Withdrawn</t>
  </si>
  <si>
    <t>Offer Rejected</t>
  </si>
  <si>
    <t>Offer Accepted</t>
  </si>
  <si>
    <t>Interns accepted</t>
  </si>
  <si>
    <t>Total accepted</t>
  </si>
  <si>
    <t>Offers accepted with interns</t>
  </si>
  <si>
    <t>Other recruitment 2018-19</t>
  </si>
  <si>
    <t xml:space="preserve">Total </t>
  </si>
  <si>
    <t xml:space="preserve">50-59 </t>
  </si>
  <si>
    <t>60+</t>
  </si>
  <si>
    <t xml:space="preserve">Asian </t>
  </si>
  <si>
    <t>Manager</t>
  </si>
  <si>
    <t>APs and SAN</t>
  </si>
  <si>
    <t>Analyst</t>
  </si>
  <si>
    <t>Secretarial</t>
  </si>
  <si>
    <t>Applicants for Promotion 2018-19</t>
  </si>
  <si>
    <t>Applicants for promotion 2018-19 (numbers)</t>
  </si>
  <si>
    <t>Campaigns</t>
  </si>
  <si>
    <t>Total number</t>
  </si>
  <si>
    <t>Total Number</t>
  </si>
  <si>
    <t>Ethnicity Not Declared</t>
  </si>
  <si>
    <t>of campaigns</t>
  </si>
  <si>
    <t xml:space="preserve"> of Applicants</t>
  </si>
  <si>
    <t>Audit Manager</t>
  </si>
  <si>
    <t>Senior Analyst</t>
  </si>
  <si>
    <t>Audit Principal</t>
  </si>
  <si>
    <t>n/a</t>
  </si>
  <si>
    <t>Auditor</t>
  </si>
  <si>
    <t>Applicants for promotion 2018-19 (%)</t>
  </si>
  <si>
    <t>Total number of campaigns</t>
  </si>
  <si>
    <t>Total number of Applicants</t>
  </si>
  <si>
    <t>Promotees 2018-19</t>
  </si>
  <si>
    <t>Promotees 2018-19 (numbers)</t>
  </si>
  <si>
    <t xml:space="preserve"> of promotees</t>
  </si>
  <si>
    <t xml:space="preserve">Band 1 </t>
  </si>
  <si>
    <t>Promotees 2018-19 (%)</t>
  </si>
  <si>
    <t>2019 Annual Appraisals</t>
  </si>
  <si>
    <t>Ratings by gender</t>
  </si>
  <si>
    <t xml:space="preserve">Exceptional </t>
  </si>
  <si>
    <t>Highly Valued</t>
  </si>
  <si>
    <t>Performance Concerns</t>
  </si>
  <si>
    <t>PNTS</t>
  </si>
  <si>
    <t>Ratings by ethnicity</t>
  </si>
  <si>
    <t>Prefer not to disclose</t>
  </si>
  <si>
    <t>Ratings by age group</t>
  </si>
  <si>
    <t>Group 1 (&lt;30)</t>
  </si>
  <si>
    <t>Group 2 (30-49)</t>
  </si>
  <si>
    <t>Group 3 (50+)</t>
  </si>
  <si>
    <t>Ratings for FT/PT</t>
  </si>
  <si>
    <t>Full time</t>
  </si>
  <si>
    <t>Part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</si>
</sst>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3" fillId="0" borderId="0" applyFont="0" applyFill="0" applyBorder="0" applyAlignment="0" applyProtection="0"/>
  </cellStyleXfs>
  <cellXfs count="196">
    <xf numFmtId="0" fontId="0" fillId="0" borderId="0" xfId="0"/>
    <xf numFmtId="0" fontId="0" fillId="0" borderId="2" xfId="0" applyFill="1" applyBorder="1" applyAlignment="1">
      <alignment horizontal="center"/>
    </xf>
    <xf numFmtId="0" fontId="2" fillId="0" borderId="2" xfId="0" applyFont="1" applyFill="1" applyBorder="1"/>
    <xf numFmtId="0" fontId="2" fillId="2" borderId="0" xfId="0" applyFont="1" applyFill="1"/>
    <xf numFmtId="0" fontId="2" fillId="0" borderId="0" xfId="0" applyFont="1"/>
    <xf numFmtId="0" fontId="0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9" fontId="0" fillId="0" borderId="2" xfId="0" applyNumberFormat="1" applyFont="1" applyBorder="1" applyAlignment="1">
      <alignment horizontal="center"/>
    </xf>
    <xf numFmtId="9" fontId="0" fillId="0" borderId="2" xfId="0" applyNumberFormat="1" applyFont="1" applyFill="1" applyBorder="1" applyAlignment="1">
      <alignment horizontal="center"/>
    </xf>
    <xf numFmtId="9" fontId="0" fillId="0" borderId="0" xfId="0" applyNumberFormat="1"/>
    <xf numFmtId="0" fontId="2" fillId="0" borderId="0" xfId="0" applyFont="1" applyFill="1" applyBorder="1"/>
    <xf numFmtId="0" fontId="2" fillId="0" borderId="0" xfId="0" applyFont="1" applyFill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wrapText="1"/>
    </xf>
    <xf numFmtId="9" fontId="0" fillId="0" borderId="2" xfId="0" applyNumberForma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" fontId="0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0" xfId="0" applyFill="1"/>
    <xf numFmtId="0" fontId="7" fillId="0" borderId="2" xfId="0" applyFont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9" fontId="7" fillId="0" borderId="2" xfId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9" fontId="6" fillId="0" borderId="2" xfId="0" applyNumberFormat="1" applyFont="1" applyFill="1" applyBorder="1" applyAlignment="1">
      <alignment horizontal="center" vertical="center"/>
    </xf>
    <xf numFmtId="9" fontId="6" fillId="0" borderId="2" xfId="1" applyFont="1" applyFill="1" applyBorder="1" applyAlignment="1">
      <alignment horizontal="center" vertical="center"/>
    </xf>
    <xf numFmtId="9" fontId="2" fillId="0" borderId="2" xfId="0" applyNumberFormat="1" applyFont="1" applyFill="1" applyBorder="1" applyAlignment="1">
      <alignment horizontal="center"/>
    </xf>
    <xf numFmtId="0" fontId="0" fillId="2" borderId="0" xfId="0" applyFont="1" applyFill="1"/>
    <xf numFmtId="9" fontId="0" fillId="2" borderId="0" xfId="0" applyNumberFormat="1" applyFont="1" applyFill="1"/>
    <xf numFmtId="0" fontId="0" fillId="0" borderId="0" xfId="0" applyFont="1"/>
    <xf numFmtId="9" fontId="0" fillId="2" borderId="2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9" fontId="0" fillId="0" borderId="0" xfId="0" applyNumberFormat="1" applyFont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9" fontId="0" fillId="0" borderId="0" xfId="0" applyNumberFormat="1" applyFont="1" applyFill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9" fontId="0" fillId="2" borderId="2" xfId="0" applyNumberForma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9" fontId="0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10" fillId="0" borderId="0" xfId="0" applyFont="1"/>
    <xf numFmtId="0" fontId="10" fillId="0" borderId="0" xfId="0" applyFont="1" applyFill="1" applyBorder="1" applyAlignment="1">
      <alignment horizontal="center"/>
    </xf>
    <xf numFmtId="9" fontId="2" fillId="2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2" xfId="0" applyFont="1" applyFill="1" applyBorder="1"/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9" fontId="2" fillId="4" borderId="2" xfId="0" applyNumberFormat="1" applyFont="1" applyFill="1" applyBorder="1" applyAlignment="1">
      <alignment horizontal="center"/>
    </xf>
    <xf numFmtId="0" fontId="3" fillId="0" borderId="0" xfId="0" applyFont="1" applyFill="1"/>
    <xf numFmtId="0" fontId="0" fillId="0" borderId="0" xfId="0" applyFill="1" applyAlignment="1">
      <alignment horizontal="center"/>
    </xf>
    <xf numFmtId="9" fontId="0" fillId="0" borderId="0" xfId="1" applyFont="1" applyFill="1"/>
    <xf numFmtId="9" fontId="0" fillId="5" borderId="0" xfId="1" applyFont="1" applyFill="1"/>
    <xf numFmtId="0" fontId="2" fillId="4" borderId="9" xfId="0" applyFont="1" applyFill="1" applyBorder="1" applyAlignment="1">
      <alignment horizontal="center" wrapText="1"/>
    </xf>
    <xf numFmtId="9" fontId="2" fillId="0" borderId="2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9" fontId="2" fillId="0" borderId="33" xfId="0" applyNumberFormat="1" applyFont="1" applyBorder="1" applyAlignment="1">
      <alignment horizontal="center"/>
    </xf>
    <xf numFmtId="9" fontId="2" fillId="0" borderId="32" xfId="0" applyNumberFormat="1" applyFont="1" applyBorder="1" applyAlignment="1">
      <alignment horizontal="center"/>
    </xf>
    <xf numFmtId="9" fontId="7" fillId="0" borderId="2" xfId="0" applyNumberFormat="1" applyFont="1" applyFill="1" applyBorder="1" applyAlignment="1">
      <alignment horizontal="center" vertical="center"/>
    </xf>
    <xf numFmtId="0" fontId="2" fillId="3" borderId="21" xfId="2" applyFont="1" applyFill="1" applyBorder="1"/>
    <xf numFmtId="0" fontId="2" fillId="3" borderId="23" xfId="2" applyFont="1" applyFill="1" applyBorder="1" applyAlignment="1">
      <alignment horizontal="center"/>
    </xf>
    <xf numFmtId="0" fontId="2" fillId="3" borderId="23" xfId="2" applyFont="1" applyFill="1" applyBorder="1" applyAlignment="1">
      <alignment horizontal="left"/>
    </xf>
    <xf numFmtId="0" fontId="2" fillId="3" borderId="19" xfId="2" applyFont="1" applyFill="1" applyBorder="1" applyAlignment="1">
      <alignment horizontal="center"/>
    </xf>
    <xf numFmtId="0" fontId="1" fillId="0" borderId="19" xfId="2" applyNumberFormat="1" applyFont="1" applyBorder="1"/>
    <xf numFmtId="164" fontId="1" fillId="0" borderId="19" xfId="2" applyNumberFormat="1" applyFont="1" applyBorder="1"/>
    <xf numFmtId="0" fontId="2" fillId="3" borderId="21" xfId="2" applyFont="1" applyFill="1" applyBorder="1" applyAlignment="1">
      <alignment horizontal="left"/>
    </xf>
    <xf numFmtId="0" fontId="2" fillId="3" borderId="19" xfId="2" applyNumberFormat="1" applyFont="1" applyFill="1" applyBorder="1"/>
    <xf numFmtId="0" fontId="2" fillId="2" borderId="0" xfId="2" applyFont="1" applyFill="1"/>
    <xf numFmtId="0" fontId="1" fillId="0" borderId="0" xfId="2"/>
    <xf numFmtId="0" fontId="1" fillId="2" borderId="0" xfId="2" applyFill="1"/>
    <xf numFmtId="0" fontId="2" fillId="3" borderId="25" xfId="2" applyFont="1" applyFill="1" applyBorder="1"/>
    <xf numFmtId="0" fontId="2" fillId="3" borderId="24" xfId="2" applyFont="1" applyFill="1" applyBorder="1"/>
    <xf numFmtId="0" fontId="2" fillId="3" borderId="20" xfId="2" applyFont="1" applyFill="1" applyBorder="1" applyAlignment="1">
      <alignment horizontal="center"/>
    </xf>
    <xf numFmtId="0" fontId="2" fillId="3" borderId="19" xfId="2" applyFont="1" applyFill="1" applyBorder="1"/>
    <xf numFmtId="0" fontId="1" fillId="0" borderId="19" xfId="2" applyFont="1" applyBorder="1" applyAlignment="1">
      <alignment horizontal="left"/>
    </xf>
    <xf numFmtId="0" fontId="1" fillId="0" borderId="19" xfId="2" applyNumberFormat="1" applyFont="1" applyBorder="1" applyAlignment="1">
      <alignment horizontal="center"/>
    </xf>
    <xf numFmtId="164" fontId="1" fillId="0" borderId="19" xfId="2" applyNumberFormat="1" applyFont="1" applyBorder="1" applyAlignment="1">
      <alignment horizontal="center"/>
    </xf>
    <xf numFmtId="0" fontId="2" fillId="3" borderId="19" xfId="2" applyFont="1" applyFill="1" applyBorder="1" applyAlignment="1">
      <alignment horizontal="left"/>
    </xf>
    <xf numFmtId="0" fontId="2" fillId="3" borderId="19" xfId="2" applyNumberFormat="1" applyFont="1" applyFill="1" applyBorder="1" applyAlignment="1">
      <alignment horizontal="center"/>
    </xf>
    <xf numFmtId="164" fontId="1" fillId="3" borderId="19" xfId="2" applyNumberFormat="1" applyFont="1" applyFill="1" applyBorder="1" applyAlignment="1">
      <alignment horizontal="center"/>
    </xf>
    <xf numFmtId="164" fontId="2" fillId="3" borderId="19" xfId="2" applyNumberFormat="1" applyFont="1" applyFill="1" applyBorder="1"/>
    <xf numFmtId="0" fontId="12" fillId="0" borderId="0" xfId="2" applyFont="1"/>
    <xf numFmtId="0" fontId="2" fillId="3" borderId="22" xfId="2" applyFont="1" applyFill="1" applyBorder="1"/>
    <xf numFmtId="164" fontId="1" fillId="0" borderId="19" xfId="3" applyNumberFormat="1" applyFont="1" applyBorder="1"/>
    <xf numFmtId="0" fontId="1" fillId="0" borderId="19" xfId="2" applyBorder="1" applyAlignment="1">
      <alignment horizontal="left"/>
    </xf>
    <xf numFmtId="10" fontId="1" fillId="0" borderId="0" xfId="2" applyNumberFormat="1"/>
    <xf numFmtId="0" fontId="2" fillId="3" borderId="30" xfId="2" applyFont="1" applyFill="1" applyBorder="1" applyAlignment="1">
      <alignment horizontal="left"/>
    </xf>
    <xf numFmtId="164" fontId="2" fillId="3" borderId="31" xfId="2" applyNumberFormat="1" applyFont="1" applyFill="1" applyBorder="1"/>
    <xf numFmtId="0" fontId="0" fillId="0" borderId="19" xfId="0" applyNumberFormat="1" applyFont="1" applyFill="1" applyBorder="1"/>
    <xf numFmtId="10" fontId="0" fillId="0" borderId="19" xfId="0" applyNumberFormat="1" applyFont="1" applyFill="1" applyBorder="1"/>
    <xf numFmtId="0" fontId="2" fillId="4" borderId="27" xfId="0" applyFont="1" applyFill="1" applyBorder="1"/>
    <xf numFmtId="0" fontId="2" fillId="4" borderId="28" xfId="0" applyFont="1" applyFill="1" applyBorder="1"/>
    <xf numFmtId="0" fontId="2" fillId="4" borderId="29" xfId="0" applyFont="1" applyFill="1" applyBorder="1"/>
    <xf numFmtId="0" fontId="2" fillId="4" borderId="30" xfId="0" applyFont="1" applyFill="1" applyBorder="1"/>
    <xf numFmtId="0" fontId="2" fillId="4" borderId="26" xfId="0" applyFont="1" applyFill="1" applyBorder="1"/>
    <xf numFmtId="0" fontId="2" fillId="4" borderId="31" xfId="0" applyFont="1" applyFill="1" applyBorder="1"/>
    <xf numFmtId="0" fontId="2" fillId="4" borderId="19" xfId="0" applyFont="1" applyFill="1" applyBorder="1" applyAlignment="1">
      <alignment horizontal="left"/>
    </xf>
    <xf numFmtId="0" fontId="2" fillId="4" borderId="19" xfId="0" applyNumberFormat="1" applyFont="1" applyFill="1" applyBorder="1"/>
    <xf numFmtId="10" fontId="2" fillId="4" borderId="19" xfId="0" applyNumberFormat="1" applyFont="1" applyFill="1" applyBorder="1"/>
    <xf numFmtId="0" fontId="0" fillId="0" borderId="19" xfId="2" applyFont="1" applyBorder="1" applyAlignment="1">
      <alignment horizontal="left"/>
    </xf>
    <xf numFmtId="0" fontId="0" fillId="0" borderId="2" xfId="0" applyFont="1" applyBorder="1"/>
    <xf numFmtId="0" fontId="0" fillId="0" borderId="2" xfId="0" applyFont="1" applyBorder="1" applyAlignment="1">
      <alignment horizontal="left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wrapText="1"/>
    </xf>
    <xf numFmtId="0" fontId="0" fillId="0" borderId="4" xfId="0" applyFont="1" applyFill="1" applyBorder="1" applyAlignment="1">
      <alignment wrapText="1"/>
    </xf>
    <xf numFmtId="0" fontId="6" fillId="0" borderId="3" xfId="0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9" xfId="0" applyFont="1" applyFill="1" applyBorder="1" applyAlignment="1">
      <alignment horizontal="left"/>
    </xf>
    <xf numFmtId="0" fontId="1" fillId="0" borderId="21" xfId="2" applyFont="1" applyBorder="1" applyAlignment="1">
      <alignment horizontal="left"/>
    </xf>
    <xf numFmtId="0" fontId="14" fillId="0" borderId="0" xfId="0" applyFont="1"/>
    <xf numFmtId="0" fontId="14" fillId="0" borderId="0" xfId="2" applyFont="1"/>
    <xf numFmtId="9" fontId="14" fillId="0" borderId="0" xfId="0" applyNumberFormat="1" applyFont="1"/>
    <xf numFmtId="0" fontId="15" fillId="0" borderId="0" xfId="0" applyFont="1" applyFill="1" applyBorder="1" applyAlignment="1">
      <alignment horizontal="center"/>
    </xf>
    <xf numFmtId="0" fontId="14" fillId="0" borderId="0" xfId="0" applyFont="1" applyFill="1"/>
    <xf numFmtId="0" fontId="14" fillId="0" borderId="0" xfId="0" applyFont="1" applyFill="1" applyBorder="1"/>
    <xf numFmtId="0" fontId="14" fillId="0" borderId="0" xfId="0" applyFont="1" applyBorder="1" applyAlignment="1">
      <alignment horizontal="center"/>
    </xf>
    <xf numFmtId="9" fontId="14" fillId="0" borderId="0" xfId="0" applyNumberFormat="1" applyFont="1" applyBorder="1" applyAlignment="1">
      <alignment horizontal="center"/>
    </xf>
    <xf numFmtId="9" fontId="14" fillId="0" borderId="0" xfId="0" applyNumberFormat="1" applyFont="1" applyFill="1" applyBorder="1" applyAlignment="1">
      <alignment horizontal="center"/>
    </xf>
    <xf numFmtId="9" fontId="14" fillId="0" borderId="0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wrapText="1"/>
    </xf>
    <xf numFmtId="9" fontId="0" fillId="0" borderId="0" xfId="1" applyFont="1"/>
    <xf numFmtId="0" fontId="10" fillId="0" borderId="0" xfId="0" applyFont="1" applyFill="1"/>
    <xf numFmtId="0" fontId="14" fillId="0" borderId="34" xfId="0" applyFont="1" applyFill="1" applyBorder="1"/>
    <xf numFmtId="0" fontId="2" fillId="3" borderId="21" xfId="2" applyFont="1" applyFill="1" applyBorder="1" applyAlignment="1">
      <alignment horizontal="center"/>
    </xf>
    <xf numFmtId="0" fontId="2" fillId="3" borderId="22" xfId="2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164" fontId="0" fillId="0" borderId="0" xfId="1" applyNumberFormat="1" applyFont="1"/>
    <xf numFmtId="164" fontId="0" fillId="0" borderId="0" xfId="1" applyNumberFormat="1" applyFont="1" applyFill="1"/>
    <xf numFmtId="0" fontId="2" fillId="0" borderId="21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2" applyFont="1" applyFill="1" applyBorder="1" applyAlignment="1">
      <alignment horizontal="center"/>
    </xf>
    <xf numFmtId="0" fontId="2" fillId="0" borderId="23" xfId="2" applyFont="1" applyFill="1" applyBorder="1" applyAlignment="1">
      <alignment horizontal="center"/>
    </xf>
    <xf numFmtId="0" fontId="2" fillId="0" borderId="22" xfId="2" applyFont="1" applyFill="1" applyBorder="1" applyAlignment="1">
      <alignment horizontal="center"/>
    </xf>
    <xf numFmtId="0" fontId="2" fillId="0" borderId="21" xfId="2" applyFont="1" applyBorder="1" applyAlignment="1">
      <alignment horizontal="center"/>
    </xf>
    <xf numFmtId="0" fontId="2" fillId="0" borderId="23" xfId="2" applyFont="1" applyBorder="1" applyAlignment="1">
      <alignment horizontal="center"/>
    </xf>
    <xf numFmtId="0" fontId="2" fillId="3" borderId="21" xfId="2" applyFont="1" applyFill="1" applyBorder="1" applyAlignment="1">
      <alignment horizontal="center"/>
    </xf>
    <xf numFmtId="0" fontId="2" fillId="3" borderId="22" xfId="2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</cellXfs>
  <cellStyles count="4">
    <cellStyle name="Normal" xfId="0" builtinId="0"/>
    <cellStyle name="Normal 2" xfId="2" xr:uid="{2ECAF67F-BAA4-43E9-9BEF-0330DBD38A3F}"/>
    <cellStyle name="Per cent" xfId="1" builtinId="5"/>
    <cellStyle name="Percent 2" xfId="3" xr:uid="{425E6E66-B235-4478-A727-4F8A5C049A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tionalauditoffice-my.sharepoint.com/personal/meredith_brown_nao_org_uk/Documents/Annual%20reports/D&amp;I%20AR%20and%20ED%202018-19/Equality%20data/Workforce%20data%203103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force 1"/>
      <sheetName val="Workforce 1 (pilar)"/>
      <sheetName val="Workforce 2"/>
      <sheetName val="Workforce 2 (pilar)"/>
      <sheetName val="Pivot"/>
      <sheetName val="Marriagestatus"/>
      <sheetName val="SO"/>
      <sheetName val="Religion&amp;belief"/>
      <sheetName val="disAbility"/>
      <sheetName val="disAbility (2)"/>
      <sheetName val="Part time"/>
      <sheetName val="Gender"/>
      <sheetName val="Ethnicity"/>
      <sheetName val="Diversity Report XCD"/>
    </sheetNames>
    <sheetDataSet>
      <sheetData sheetId="0"/>
      <sheetData sheetId="1"/>
      <sheetData sheetId="2"/>
      <sheetData sheetId="3"/>
      <sheetData sheetId="4"/>
      <sheetData sheetId="5">
        <row r="14">
          <cell r="B14">
            <v>2.9274004683840751E-2</v>
          </cell>
          <cell r="C14">
            <v>6.6744730679156913E-2</v>
          </cell>
          <cell r="D14">
            <v>0.34426229508196721</v>
          </cell>
          <cell r="E14">
            <v>8.1967213114754103E-3</v>
          </cell>
          <cell r="F14">
            <v>0.51522248243559721</v>
          </cell>
          <cell r="G14">
            <v>3.5128805620608899E-3</v>
          </cell>
          <cell r="H14">
            <v>1.17096018735363E-3</v>
          </cell>
          <cell r="I14">
            <v>3.161592505854801E-2</v>
          </cell>
        </row>
      </sheetData>
      <sheetData sheetId="6">
        <row r="15">
          <cell r="B15">
            <v>0.80796252927400469</v>
          </cell>
          <cell r="F15">
            <v>2.1077283372365339E-2</v>
          </cell>
          <cell r="G15">
            <v>1.405152224824356E-2</v>
          </cell>
          <cell r="H15">
            <v>2.34192037470726E-3</v>
          </cell>
          <cell r="I15">
            <v>5.9718969555035126E-2</v>
          </cell>
          <cell r="J15">
            <v>9.4847775175644022E-2</v>
          </cell>
        </row>
      </sheetData>
      <sheetData sheetId="7">
        <row r="15">
          <cell r="B15">
            <v>0.30562060889929743</v>
          </cell>
          <cell r="C15">
            <v>1.288056206088993E-2</v>
          </cell>
          <cell r="D15">
            <v>1.1709601873536301E-2</v>
          </cell>
          <cell r="E15">
            <v>5.0351288056206089E-2</v>
          </cell>
          <cell r="F15">
            <v>5.8548009367681503E-3</v>
          </cell>
          <cell r="I15">
            <v>1.5222482435597189E-2</v>
          </cell>
          <cell r="J15">
            <v>0.40515222482435598</v>
          </cell>
          <cell r="K15">
            <v>5.8548009367681501E-2</v>
          </cell>
          <cell r="L15">
            <v>0.13466042154566746</v>
          </cell>
        </row>
      </sheetData>
      <sheetData sheetId="8">
        <row r="14">
          <cell r="B14">
            <v>9.6018735362997654E-2</v>
          </cell>
          <cell r="C14">
            <v>0.86299765807962525</v>
          </cell>
          <cell r="D14">
            <v>3.6299765807962528E-2</v>
          </cell>
          <cell r="E14">
            <v>4.6838407494145199E-3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zoomScaleNormal="100" workbookViewId="0">
      <selection activeCell="H16" sqref="H16"/>
    </sheetView>
  </sheetViews>
  <sheetFormatPr defaultRowHeight="14.45"/>
  <cols>
    <col min="1" max="1" width="22.42578125" customWidth="1"/>
  </cols>
  <sheetData>
    <row r="1" spans="1:14">
      <c r="A1" s="3" t="s">
        <v>0</v>
      </c>
    </row>
    <row r="3" spans="1:14">
      <c r="A3" s="153" t="s">
        <v>1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>
      <c r="A4" s="73"/>
      <c r="B4" s="74" t="s">
        <v>2</v>
      </c>
      <c r="C4" s="74"/>
      <c r="D4" s="74" t="s">
        <v>3</v>
      </c>
      <c r="E4" s="74"/>
      <c r="F4" s="74" t="s">
        <v>4</v>
      </c>
      <c r="G4" s="74"/>
      <c r="H4" s="75" t="s">
        <v>5</v>
      </c>
      <c r="I4" s="74"/>
      <c r="J4" s="74" t="s">
        <v>6</v>
      </c>
      <c r="K4" s="74"/>
      <c r="L4" s="74" t="s">
        <v>7</v>
      </c>
      <c r="M4" s="74"/>
      <c r="N4" s="142" t="s">
        <v>8</v>
      </c>
    </row>
    <row r="5" spans="1:14">
      <c r="A5" s="73"/>
      <c r="B5" s="76" t="s">
        <v>9</v>
      </c>
      <c r="C5" s="141" t="s">
        <v>10</v>
      </c>
      <c r="D5" s="76" t="s">
        <v>9</v>
      </c>
      <c r="E5" s="76" t="s">
        <v>10</v>
      </c>
      <c r="F5" s="76" t="s">
        <v>9</v>
      </c>
      <c r="G5" s="76" t="s">
        <v>10</v>
      </c>
      <c r="H5" s="76" t="s">
        <v>9</v>
      </c>
      <c r="I5" s="76" t="s">
        <v>10</v>
      </c>
      <c r="J5" s="76" t="s">
        <v>9</v>
      </c>
      <c r="K5" s="76" t="s">
        <v>10</v>
      </c>
      <c r="L5" s="76" t="s">
        <v>9</v>
      </c>
      <c r="M5" s="76" t="s">
        <v>10</v>
      </c>
      <c r="N5" s="76" t="s">
        <v>9</v>
      </c>
    </row>
    <row r="6" spans="1:14">
      <c r="A6" s="125" t="s">
        <v>11</v>
      </c>
      <c r="B6" s="77">
        <v>1</v>
      </c>
      <c r="C6" s="78">
        <v>1.6129032258064516E-2</v>
      </c>
      <c r="D6" s="77">
        <v>1</v>
      </c>
      <c r="E6" s="78">
        <v>1.6129032258064516E-2</v>
      </c>
      <c r="F6" s="77">
        <v>2</v>
      </c>
      <c r="G6" s="78">
        <v>3.2258064516129031E-2</v>
      </c>
      <c r="H6" s="77">
        <v>1</v>
      </c>
      <c r="I6" s="78">
        <v>1.6129032258064516E-2</v>
      </c>
      <c r="J6" s="77">
        <v>54</v>
      </c>
      <c r="K6" s="78">
        <v>0.87096774193548387</v>
      </c>
      <c r="L6" s="77">
        <v>3</v>
      </c>
      <c r="M6" s="78">
        <v>4.8387096774193547E-2</v>
      </c>
      <c r="N6" s="77">
        <v>62</v>
      </c>
    </row>
    <row r="7" spans="1:14">
      <c r="A7" s="125" t="s">
        <v>12</v>
      </c>
      <c r="B7" s="77">
        <v>8</v>
      </c>
      <c r="C7" s="78">
        <v>5.7553956834532377E-2</v>
      </c>
      <c r="D7" s="77">
        <v>2</v>
      </c>
      <c r="E7" s="78">
        <v>1.4388489208633094E-2</v>
      </c>
      <c r="F7" s="77">
        <v>1</v>
      </c>
      <c r="G7" s="78">
        <v>7.1942446043165471E-3</v>
      </c>
      <c r="H7" s="77">
        <v>0</v>
      </c>
      <c r="I7" s="78">
        <v>0</v>
      </c>
      <c r="J7" s="77">
        <v>124</v>
      </c>
      <c r="K7" s="78">
        <v>0.8920863309352518</v>
      </c>
      <c r="L7" s="77">
        <v>4</v>
      </c>
      <c r="M7" s="78">
        <v>2.8776978417266189E-2</v>
      </c>
      <c r="N7" s="77">
        <v>139</v>
      </c>
    </row>
    <row r="8" spans="1:14">
      <c r="A8" s="125" t="s">
        <v>13</v>
      </c>
      <c r="B8" s="77">
        <v>33</v>
      </c>
      <c r="C8" s="78">
        <v>0.10509554140127389</v>
      </c>
      <c r="D8" s="77">
        <v>13</v>
      </c>
      <c r="E8" s="78">
        <v>4.1401273885350316E-2</v>
      </c>
      <c r="F8" s="77">
        <v>9</v>
      </c>
      <c r="G8" s="78">
        <v>2.8662420382165606E-2</v>
      </c>
      <c r="H8" s="77">
        <v>1</v>
      </c>
      <c r="I8" s="78">
        <v>3.1847133757961785E-3</v>
      </c>
      <c r="J8" s="77">
        <v>248</v>
      </c>
      <c r="K8" s="78">
        <v>0.78980891719745228</v>
      </c>
      <c r="L8" s="77">
        <v>10</v>
      </c>
      <c r="M8" s="78">
        <v>3.1847133757961783E-2</v>
      </c>
      <c r="N8" s="77">
        <v>314</v>
      </c>
    </row>
    <row r="9" spans="1:14">
      <c r="A9" s="125" t="s">
        <v>14</v>
      </c>
      <c r="B9" s="77">
        <v>36</v>
      </c>
      <c r="C9" s="78">
        <v>0.16143497757847533</v>
      </c>
      <c r="D9" s="77">
        <v>11</v>
      </c>
      <c r="E9" s="78">
        <v>4.9327354260089683E-2</v>
      </c>
      <c r="F9" s="77">
        <v>6</v>
      </c>
      <c r="G9" s="78">
        <v>2.6905829596412557E-2</v>
      </c>
      <c r="H9" s="77">
        <v>6</v>
      </c>
      <c r="I9" s="78">
        <v>2.6905829596412557E-2</v>
      </c>
      <c r="J9" s="77">
        <v>157</v>
      </c>
      <c r="K9" s="78">
        <v>0.70403587443946192</v>
      </c>
      <c r="L9" s="77">
        <v>7</v>
      </c>
      <c r="M9" s="78">
        <v>3.1390134529147982E-2</v>
      </c>
      <c r="N9" s="77">
        <v>223</v>
      </c>
    </row>
    <row r="10" spans="1:14">
      <c r="A10" s="125" t="s">
        <v>15</v>
      </c>
      <c r="B10" s="77">
        <v>0</v>
      </c>
      <c r="C10" s="78">
        <v>0</v>
      </c>
      <c r="D10" s="77">
        <v>1</v>
      </c>
      <c r="E10" s="78">
        <v>7.6923076923076927E-2</v>
      </c>
      <c r="F10" s="77">
        <v>0</v>
      </c>
      <c r="G10" s="78">
        <v>0</v>
      </c>
      <c r="H10" s="77">
        <v>0</v>
      </c>
      <c r="I10" s="78">
        <v>0</v>
      </c>
      <c r="J10" s="77">
        <v>12</v>
      </c>
      <c r="K10" s="78">
        <v>0.92307692307692313</v>
      </c>
      <c r="L10" s="77">
        <v>0</v>
      </c>
      <c r="M10" s="78">
        <v>0</v>
      </c>
      <c r="N10" s="77">
        <v>13</v>
      </c>
    </row>
    <row r="11" spans="1:14">
      <c r="A11" s="125" t="s">
        <v>16</v>
      </c>
      <c r="B11" s="77">
        <v>5</v>
      </c>
      <c r="C11" s="78">
        <v>9.8039215686274508E-2</v>
      </c>
      <c r="D11" s="77">
        <v>2</v>
      </c>
      <c r="E11" s="78">
        <v>3.9215686274509803E-2</v>
      </c>
      <c r="F11" s="77">
        <v>3</v>
      </c>
      <c r="G11" s="78">
        <v>5.8823529411764705E-2</v>
      </c>
      <c r="H11" s="77">
        <v>0</v>
      </c>
      <c r="I11" s="78">
        <v>0</v>
      </c>
      <c r="J11" s="77">
        <v>41</v>
      </c>
      <c r="K11" s="78">
        <v>0.80392156862745101</v>
      </c>
      <c r="L11" s="77">
        <v>0</v>
      </c>
      <c r="M11" s="78">
        <v>0</v>
      </c>
      <c r="N11" s="77">
        <v>51</v>
      </c>
    </row>
    <row r="12" spans="1:14">
      <c r="A12" s="125" t="s">
        <v>17</v>
      </c>
      <c r="B12" s="77">
        <v>5</v>
      </c>
      <c r="C12" s="78">
        <v>9.6153846153846159E-2</v>
      </c>
      <c r="D12" s="77">
        <v>6</v>
      </c>
      <c r="E12" s="78">
        <v>0.11538461538461539</v>
      </c>
      <c r="F12" s="77">
        <v>1</v>
      </c>
      <c r="G12" s="78">
        <v>1.9230769230769232E-2</v>
      </c>
      <c r="H12" s="77">
        <v>0</v>
      </c>
      <c r="I12" s="78">
        <v>0</v>
      </c>
      <c r="J12" s="77">
        <v>38</v>
      </c>
      <c r="K12" s="78">
        <v>0.73076923076923073</v>
      </c>
      <c r="L12" s="77">
        <v>2</v>
      </c>
      <c r="M12" s="78">
        <v>3.8461538461538464E-2</v>
      </c>
      <c r="N12" s="77">
        <v>52</v>
      </c>
    </row>
    <row r="13" spans="1:14">
      <c r="A13" s="79" t="s">
        <v>18</v>
      </c>
      <c r="B13" s="80">
        <v>88</v>
      </c>
      <c r="C13" s="94">
        <v>0.10304449648711944</v>
      </c>
      <c r="D13" s="80">
        <v>36</v>
      </c>
      <c r="E13" s="94">
        <v>4.2154566744730677E-2</v>
      </c>
      <c r="F13" s="80">
        <v>22</v>
      </c>
      <c r="G13" s="94">
        <v>2.576112412177986E-2</v>
      </c>
      <c r="H13" s="80">
        <v>8</v>
      </c>
      <c r="I13" s="94">
        <v>9.3676814988290398E-3</v>
      </c>
      <c r="J13" s="80">
        <v>674</v>
      </c>
      <c r="K13" s="94">
        <v>0.78922716627634659</v>
      </c>
      <c r="L13" s="80">
        <v>26</v>
      </c>
      <c r="M13" s="94">
        <v>3.0444964871194378E-2</v>
      </c>
      <c r="N13" s="80">
        <v>854</v>
      </c>
    </row>
    <row r="15" spans="1:14" s="126" customFormat="1" ht="12"/>
    <row r="17" spans="1:12">
      <c r="A17" s="150" t="s">
        <v>19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2"/>
    </row>
    <row r="18" spans="1:12">
      <c r="A18" s="104"/>
      <c r="B18" s="105" t="s">
        <v>20</v>
      </c>
      <c r="C18" s="105"/>
      <c r="D18" s="105" t="s">
        <v>21</v>
      </c>
      <c r="E18" s="105"/>
      <c r="F18" s="105" t="s">
        <v>22</v>
      </c>
      <c r="G18" s="105"/>
      <c r="H18" s="105" t="s">
        <v>23</v>
      </c>
      <c r="I18" s="105"/>
      <c r="J18" s="105" t="s">
        <v>24</v>
      </c>
      <c r="K18" s="105"/>
      <c r="L18" s="106" t="s">
        <v>8</v>
      </c>
    </row>
    <row r="19" spans="1:12">
      <c r="A19" s="107" t="s">
        <v>25</v>
      </c>
      <c r="B19" s="108" t="s">
        <v>9</v>
      </c>
      <c r="C19" s="108" t="s">
        <v>10</v>
      </c>
      <c r="D19" s="108" t="s">
        <v>9</v>
      </c>
      <c r="E19" s="108" t="s">
        <v>10</v>
      </c>
      <c r="F19" s="108" t="s">
        <v>9</v>
      </c>
      <c r="G19" s="108" t="s">
        <v>10</v>
      </c>
      <c r="H19" s="108" t="s">
        <v>9</v>
      </c>
      <c r="I19" s="108" t="s">
        <v>10</v>
      </c>
      <c r="J19" s="108" t="s">
        <v>9</v>
      </c>
      <c r="K19" s="108" t="s">
        <v>10</v>
      </c>
      <c r="L19" s="109"/>
    </row>
    <row r="20" spans="1:12">
      <c r="A20" s="124" t="s">
        <v>11</v>
      </c>
      <c r="B20" s="102">
        <v>0</v>
      </c>
      <c r="C20" s="103">
        <v>0</v>
      </c>
      <c r="D20" s="102">
        <v>0</v>
      </c>
      <c r="E20" s="103">
        <v>0</v>
      </c>
      <c r="F20" s="102">
        <v>12</v>
      </c>
      <c r="G20" s="103">
        <v>0.19354838709677419</v>
      </c>
      <c r="H20" s="102">
        <v>25</v>
      </c>
      <c r="I20" s="103">
        <v>0.40322580645161288</v>
      </c>
      <c r="J20" s="102">
        <v>25</v>
      </c>
      <c r="K20" s="103">
        <v>0.40322580645161288</v>
      </c>
      <c r="L20" s="102">
        <v>62</v>
      </c>
    </row>
    <row r="21" spans="1:12">
      <c r="A21" s="124" t="s">
        <v>12</v>
      </c>
      <c r="B21" s="102">
        <v>0</v>
      </c>
      <c r="C21" s="103">
        <v>0</v>
      </c>
      <c r="D21" s="102">
        <v>8</v>
      </c>
      <c r="E21" s="103">
        <v>5.7553956834532377E-2</v>
      </c>
      <c r="F21" s="102">
        <v>56</v>
      </c>
      <c r="G21" s="103">
        <v>0.40287769784172661</v>
      </c>
      <c r="H21" s="102">
        <v>36</v>
      </c>
      <c r="I21" s="103">
        <v>0.25899280575539568</v>
      </c>
      <c r="J21" s="102">
        <v>39</v>
      </c>
      <c r="K21" s="103">
        <v>0.2805755395683453</v>
      </c>
      <c r="L21" s="102">
        <v>139</v>
      </c>
    </row>
    <row r="22" spans="1:12">
      <c r="A22" s="124" t="s">
        <v>13</v>
      </c>
      <c r="B22" s="102">
        <v>0</v>
      </c>
      <c r="C22" s="103">
        <v>0</v>
      </c>
      <c r="D22" s="102">
        <v>109</v>
      </c>
      <c r="E22" s="103">
        <v>0.34713375796178342</v>
      </c>
      <c r="F22" s="102">
        <v>119</v>
      </c>
      <c r="G22" s="103">
        <v>0.37898089171974525</v>
      </c>
      <c r="H22" s="102">
        <v>43</v>
      </c>
      <c r="I22" s="103">
        <v>0.13694267515923567</v>
      </c>
      <c r="J22" s="102">
        <v>43</v>
      </c>
      <c r="K22" s="103">
        <v>0.13694267515923567</v>
      </c>
      <c r="L22" s="102">
        <v>314</v>
      </c>
    </row>
    <row r="23" spans="1:12">
      <c r="A23" s="124" t="s">
        <v>14</v>
      </c>
      <c r="B23" s="102">
        <v>7</v>
      </c>
      <c r="C23" s="103">
        <v>3.1390134529147982E-2</v>
      </c>
      <c r="D23" s="102">
        <v>194</v>
      </c>
      <c r="E23" s="103">
        <v>0.8699551569506726</v>
      </c>
      <c r="F23" s="102">
        <v>19</v>
      </c>
      <c r="G23" s="103">
        <v>8.520179372197309E-2</v>
      </c>
      <c r="H23" s="102">
        <v>1</v>
      </c>
      <c r="I23" s="103">
        <v>4.4843049327354259E-3</v>
      </c>
      <c r="J23" s="102">
        <v>2</v>
      </c>
      <c r="K23" s="103">
        <v>8.9686098654708519E-3</v>
      </c>
      <c r="L23" s="102">
        <v>223</v>
      </c>
    </row>
    <row r="24" spans="1:12">
      <c r="A24" s="124" t="s">
        <v>15</v>
      </c>
      <c r="B24" s="102">
        <v>0</v>
      </c>
      <c r="C24" s="103">
        <v>0</v>
      </c>
      <c r="D24" s="102">
        <v>0</v>
      </c>
      <c r="E24" s="103">
        <v>0</v>
      </c>
      <c r="F24" s="102">
        <v>5</v>
      </c>
      <c r="G24" s="103">
        <v>0.38461538461538464</v>
      </c>
      <c r="H24" s="102">
        <v>7</v>
      </c>
      <c r="I24" s="103">
        <v>0.53846153846153844</v>
      </c>
      <c r="J24" s="102">
        <v>1</v>
      </c>
      <c r="K24" s="103">
        <v>7.6923076923076927E-2</v>
      </c>
      <c r="L24" s="102">
        <v>13</v>
      </c>
    </row>
    <row r="25" spans="1:12">
      <c r="A25" s="124" t="s">
        <v>16</v>
      </c>
      <c r="B25" s="102">
        <v>0</v>
      </c>
      <c r="C25" s="103">
        <v>0</v>
      </c>
      <c r="D25" s="102">
        <v>6</v>
      </c>
      <c r="E25" s="103">
        <v>0.11764705882352941</v>
      </c>
      <c r="F25" s="102">
        <v>13</v>
      </c>
      <c r="G25" s="103">
        <v>0.25490196078431371</v>
      </c>
      <c r="H25" s="102">
        <v>18</v>
      </c>
      <c r="I25" s="103">
        <v>0.35294117647058826</v>
      </c>
      <c r="J25" s="102">
        <v>14</v>
      </c>
      <c r="K25" s="103">
        <v>0.27450980392156865</v>
      </c>
      <c r="L25" s="102">
        <v>51</v>
      </c>
    </row>
    <row r="26" spans="1:12">
      <c r="A26" s="124" t="s">
        <v>17</v>
      </c>
      <c r="B26" s="102">
        <v>1</v>
      </c>
      <c r="C26" s="103">
        <v>1.9230769230769232E-2</v>
      </c>
      <c r="D26" s="102">
        <v>10</v>
      </c>
      <c r="E26" s="103">
        <v>0.19230769230769232</v>
      </c>
      <c r="F26" s="102">
        <v>17</v>
      </c>
      <c r="G26" s="103">
        <v>0.32692307692307693</v>
      </c>
      <c r="H26" s="102">
        <v>7</v>
      </c>
      <c r="I26" s="103">
        <v>0.13461538461538461</v>
      </c>
      <c r="J26" s="102">
        <v>17</v>
      </c>
      <c r="K26" s="103">
        <v>0.32692307692307693</v>
      </c>
      <c r="L26" s="102">
        <v>52</v>
      </c>
    </row>
    <row r="27" spans="1:12">
      <c r="A27" s="110" t="s">
        <v>18</v>
      </c>
      <c r="B27" s="111">
        <v>8</v>
      </c>
      <c r="C27" s="112">
        <v>9.3676814988290398E-3</v>
      </c>
      <c r="D27" s="111">
        <v>327</v>
      </c>
      <c r="E27" s="112">
        <v>0.38290398126463698</v>
      </c>
      <c r="F27" s="111">
        <v>241</v>
      </c>
      <c r="G27" s="112">
        <v>0.2822014051522248</v>
      </c>
      <c r="H27" s="111">
        <v>137</v>
      </c>
      <c r="I27" s="112">
        <v>0.16042154566744732</v>
      </c>
      <c r="J27" s="111">
        <v>141</v>
      </c>
      <c r="K27" s="112">
        <v>0.16510538641686182</v>
      </c>
      <c r="L27" s="111">
        <v>854</v>
      </c>
    </row>
  </sheetData>
  <mergeCells count="2">
    <mergeCell ref="A17:L17"/>
    <mergeCell ref="A3:N3"/>
  </mergeCells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A6E-01C5-4B2E-94F5-9EF71DBDD31B}">
  <dimension ref="A1:Q36"/>
  <sheetViews>
    <sheetView zoomScaleNormal="100" workbookViewId="0">
      <selection activeCell="F8" sqref="F8"/>
    </sheetView>
  </sheetViews>
  <sheetFormatPr defaultColWidth="8.85546875" defaultRowHeight="14.45"/>
  <cols>
    <col min="1" max="1" width="8.85546875" style="82"/>
    <col min="2" max="2" width="20.85546875" style="82" customWidth="1"/>
    <col min="3" max="3" width="10.85546875" style="82" customWidth="1"/>
    <col min="4" max="8" width="8.85546875" style="82"/>
    <col min="9" max="9" width="10.85546875" style="82" customWidth="1"/>
    <col min="10" max="11" width="8.85546875" style="82"/>
    <col min="12" max="12" width="42.140625" style="82" customWidth="1"/>
    <col min="13" max="16384" width="8.85546875" style="82"/>
  </cols>
  <sheetData>
    <row r="1" spans="1:17">
      <c r="A1" s="81" t="s">
        <v>0</v>
      </c>
      <c r="D1" s="83"/>
    </row>
    <row r="2" spans="1:17">
      <c r="A2" s="81"/>
    </row>
    <row r="3" spans="1:17">
      <c r="C3" s="156" t="s">
        <v>26</v>
      </c>
      <c r="D3" s="157"/>
      <c r="E3" s="157"/>
      <c r="F3" s="157"/>
      <c r="G3" s="157"/>
      <c r="H3" s="157"/>
      <c r="I3" s="157"/>
      <c r="L3" s="153" t="s">
        <v>27</v>
      </c>
      <c r="M3" s="154"/>
      <c r="N3" s="154"/>
      <c r="O3" s="154"/>
      <c r="P3" s="154"/>
      <c r="Q3" s="155"/>
    </row>
    <row r="4" spans="1:17">
      <c r="B4" s="84"/>
      <c r="C4" s="158" t="s">
        <v>28</v>
      </c>
      <c r="D4" s="159"/>
      <c r="E4" s="158" t="s">
        <v>29</v>
      </c>
      <c r="F4" s="159"/>
      <c r="G4" s="158" t="s">
        <v>30</v>
      </c>
      <c r="H4" s="159"/>
      <c r="I4" s="76" t="s">
        <v>8</v>
      </c>
      <c r="L4" s="84"/>
      <c r="M4" s="85" t="s">
        <v>31</v>
      </c>
      <c r="N4" s="85"/>
      <c r="O4" s="85" t="s">
        <v>32</v>
      </c>
      <c r="P4" s="85"/>
      <c r="Q4" s="85" t="s">
        <v>8</v>
      </c>
    </row>
    <row r="5" spans="1:17">
      <c r="B5" s="85"/>
      <c r="C5" s="86" t="s">
        <v>33</v>
      </c>
      <c r="D5" s="86" t="s">
        <v>10</v>
      </c>
      <c r="E5" s="86" t="s">
        <v>33</v>
      </c>
      <c r="F5" s="86" t="s">
        <v>10</v>
      </c>
      <c r="G5" s="86" t="s">
        <v>33</v>
      </c>
      <c r="H5" s="86" t="s">
        <v>10</v>
      </c>
      <c r="I5" s="86"/>
      <c r="L5" s="85" t="s">
        <v>25</v>
      </c>
      <c r="M5" s="87" t="s">
        <v>9</v>
      </c>
      <c r="N5" s="87" t="s">
        <v>10</v>
      </c>
      <c r="O5" s="87" t="s">
        <v>9</v>
      </c>
      <c r="P5" s="87" t="s">
        <v>10</v>
      </c>
      <c r="Q5" s="87"/>
    </row>
    <row r="6" spans="1:17">
      <c r="B6" s="113" t="s">
        <v>11</v>
      </c>
      <c r="C6" s="89">
        <v>16</v>
      </c>
      <c r="D6" s="90">
        <v>0.25806451612903225</v>
      </c>
      <c r="E6" s="89">
        <v>45</v>
      </c>
      <c r="F6" s="90">
        <v>0.72580645161290325</v>
      </c>
      <c r="G6" s="89">
        <v>1</v>
      </c>
      <c r="H6" s="90">
        <v>1.6129032258064516E-2</v>
      </c>
      <c r="I6" s="89">
        <v>62</v>
      </c>
      <c r="L6" s="113" t="s">
        <v>11</v>
      </c>
      <c r="M6" s="77">
        <v>52</v>
      </c>
      <c r="N6" s="78">
        <v>0.83870967741935487</v>
      </c>
      <c r="O6" s="77">
        <v>10</v>
      </c>
      <c r="P6" s="78">
        <v>0.16129032258064516</v>
      </c>
      <c r="Q6" s="77">
        <v>62</v>
      </c>
    </row>
    <row r="7" spans="1:17" ht="13.7" customHeight="1">
      <c r="B7" s="88" t="s">
        <v>12</v>
      </c>
      <c r="C7" s="89">
        <v>60</v>
      </c>
      <c r="D7" s="90">
        <v>0.43165467625899279</v>
      </c>
      <c r="E7" s="89">
        <v>78</v>
      </c>
      <c r="F7" s="90">
        <v>0.5611510791366906</v>
      </c>
      <c r="G7" s="89">
        <v>1</v>
      </c>
      <c r="H7" s="90">
        <v>7.1942446043165471E-3</v>
      </c>
      <c r="I7" s="89">
        <v>139</v>
      </c>
      <c r="L7" s="88" t="s">
        <v>12</v>
      </c>
      <c r="M7" s="77">
        <v>110</v>
      </c>
      <c r="N7" s="78">
        <v>0.79136690647482011</v>
      </c>
      <c r="O7" s="77">
        <v>29</v>
      </c>
      <c r="P7" s="78">
        <v>0.20863309352517986</v>
      </c>
      <c r="Q7" s="77">
        <v>139</v>
      </c>
    </row>
    <row r="8" spans="1:17">
      <c r="B8" s="88" t="s">
        <v>13</v>
      </c>
      <c r="C8" s="89">
        <v>153</v>
      </c>
      <c r="D8" s="90">
        <v>0.48726114649681529</v>
      </c>
      <c r="E8" s="89">
        <v>156</v>
      </c>
      <c r="F8" s="90">
        <v>0.49681528662420382</v>
      </c>
      <c r="G8" s="89">
        <v>5</v>
      </c>
      <c r="H8" s="90">
        <v>1.5923566878980892E-2</v>
      </c>
      <c r="I8" s="89">
        <v>314</v>
      </c>
      <c r="L8" s="88" t="s">
        <v>13</v>
      </c>
      <c r="M8" s="77">
        <v>258</v>
      </c>
      <c r="N8" s="78">
        <v>0.82165605095541405</v>
      </c>
      <c r="O8" s="77">
        <v>56</v>
      </c>
      <c r="P8" s="78">
        <v>0.17834394904458598</v>
      </c>
      <c r="Q8" s="77">
        <v>314</v>
      </c>
    </row>
    <row r="9" spans="1:17">
      <c r="B9" s="88" t="s">
        <v>14</v>
      </c>
      <c r="C9" s="89">
        <v>95</v>
      </c>
      <c r="D9" s="90">
        <v>0.42600896860986548</v>
      </c>
      <c r="E9" s="89">
        <v>128</v>
      </c>
      <c r="F9" s="90">
        <v>0.57399103139013452</v>
      </c>
      <c r="G9" s="89">
        <v>0</v>
      </c>
      <c r="H9" s="90">
        <v>0</v>
      </c>
      <c r="I9" s="89">
        <v>223</v>
      </c>
      <c r="L9" s="88" t="s">
        <v>14</v>
      </c>
      <c r="M9" s="77">
        <v>223</v>
      </c>
      <c r="N9" s="78">
        <v>1</v>
      </c>
      <c r="O9" s="77">
        <v>0</v>
      </c>
      <c r="P9" s="78">
        <v>0</v>
      </c>
      <c r="Q9" s="77">
        <v>223</v>
      </c>
    </row>
    <row r="10" spans="1:17">
      <c r="B10" s="88" t="s">
        <v>15</v>
      </c>
      <c r="C10" s="89">
        <v>8</v>
      </c>
      <c r="D10" s="90">
        <v>0.61538461538461542</v>
      </c>
      <c r="E10" s="89">
        <v>5</v>
      </c>
      <c r="F10" s="90">
        <v>0.38461538461538464</v>
      </c>
      <c r="G10" s="89">
        <v>0</v>
      </c>
      <c r="H10" s="90">
        <v>0</v>
      </c>
      <c r="I10" s="89">
        <v>13</v>
      </c>
      <c r="L10" s="88" t="s">
        <v>15</v>
      </c>
      <c r="M10" s="77">
        <v>13</v>
      </c>
      <c r="N10" s="78">
        <v>1</v>
      </c>
      <c r="O10" s="77">
        <v>0</v>
      </c>
      <c r="P10" s="78">
        <v>0</v>
      </c>
      <c r="Q10" s="77">
        <v>13</v>
      </c>
    </row>
    <row r="11" spans="1:17">
      <c r="B11" s="88" t="s">
        <v>16</v>
      </c>
      <c r="C11" s="89">
        <v>23</v>
      </c>
      <c r="D11" s="90">
        <v>0.45098039215686275</v>
      </c>
      <c r="E11" s="89">
        <v>28</v>
      </c>
      <c r="F11" s="90">
        <v>0.5490196078431373</v>
      </c>
      <c r="G11" s="89">
        <v>0</v>
      </c>
      <c r="H11" s="90">
        <v>0</v>
      </c>
      <c r="I11" s="89">
        <v>51</v>
      </c>
      <c r="L11" s="88" t="s">
        <v>16</v>
      </c>
      <c r="M11" s="77">
        <v>48</v>
      </c>
      <c r="N11" s="78">
        <v>0.94117647058823528</v>
      </c>
      <c r="O11" s="77">
        <v>3</v>
      </c>
      <c r="P11" s="78">
        <v>5.8823529411764705E-2</v>
      </c>
      <c r="Q11" s="77">
        <v>51</v>
      </c>
    </row>
    <row r="12" spans="1:17">
      <c r="B12" s="88" t="s">
        <v>17</v>
      </c>
      <c r="C12" s="89">
        <v>35</v>
      </c>
      <c r="D12" s="90">
        <v>0.67307692307692313</v>
      </c>
      <c r="E12" s="89">
        <v>16</v>
      </c>
      <c r="F12" s="90">
        <v>0.30769230769230771</v>
      </c>
      <c r="G12" s="89">
        <v>1</v>
      </c>
      <c r="H12" s="90">
        <v>1.9230769230769232E-2</v>
      </c>
      <c r="I12" s="89">
        <v>52</v>
      </c>
      <c r="L12" s="88" t="s">
        <v>17</v>
      </c>
      <c r="M12" s="77">
        <v>45</v>
      </c>
      <c r="N12" s="78">
        <v>0.86538461538461542</v>
      </c>
      <c r="O12" s="77">
        <v>7</v>
      </c>
      <c r="P12" s="78">
        <v>0.13461538461538461</v>
      </c>
      <c r="Q12" s="77">
        <v>52</v>
      </c>
    </row>
    <row r="13" spans="1:17">
      <c r="B13" s="91" t="s">
        <v>18</v>
      </c>
      <c r="C13" s="92">
        <v>390</v>
      </c>
      <c r="D13" s="93">
        <v>0.4566744730679157</v>
      </c>
      <c r="E13" s="92">
        <v>456</v>
      </c>
      <c r="F13" s="93">
        <v>0.53395784543325531</v>
      </c>
      <c r="G13" s="92">
        <v>8</v>
      </c>
      <c r="H13" s="93">
        <v>9.3676814988290398E-3</v>
      </c>
      <c r="I13" s="92">
        <v>854</v>
      </c>
      <c r="L13" s="91" t="s">
        <v>18</v>
      </c>
      <c r="M13" s="80">
        <v>749</v>
      </c>
      <c r="N13" s="94">
        <v>0.87704918032786883</v>
      </c>
      <c r="O13" s="80">
        <v>105</v>
      </c>
      <c r="P13" s="94">
        <v>0.12295081967213115</v>
      </c>
      <c r="Q13" s="80">
        <v>854</v>
      </c>
    </row>
    <row r="14" spans="1:17">
      <c r="L14" s="127"/>
      <c r="M14" s="127"/>
      <c r="N14" s="127"/>
      <c r="O14" s="127"/>
      <c r="P14" s="127"/>
      <c r="Q14" s="127"/>
    </row>
    <row r="15" spans="1:17">
      <c r="B15" s="127"/>
      <c r="C15" s="127"/>
      <c r="D15" s="127"/>
      <c r="E15" s="127"/>
      <c r="F15" s="127"/>
      <c r="G15" s="127"/>
      <c r="H15" s="127"/>
      <c r="I15" s="127"/>
      <c r="L15" s="127"/>
      <c r="M15" s="127"/>
      <c r="N15" s="127"/>
      <c r="O15" s="127"/>
      <c r="P15" s="127"/>
      <c r="Q15" s="127"/>
    </row>
    <row r="16" spans="1:17">
      <c r="L16" s="127"/>
      <c r="M16" s="127"/>
      <c r="N16" s="127"/>
      <c r="O16" s="127"/>
      <c r="P16" s="127"/>
      <c r="Q16" s="127"/>
    </row>
    <row r="17" spans="2:15">
      <c r="B17" s="73" t="s">
        <v>34</v>
      </c>
      <c r="C17" s="96" t="s">
        <v>35</v>
      </c>
      <c r="D17" s="95"/>
      <c r="L17" s="87" t="s">
        <v>36</v>
      </c>
      <c r="M17" s="87" t="s">
        <v>37</v>
      </c>
      <c r="N17" s="95"/>
    </row>
    <row r="18" spans="2:15">
      <c r="B18" s="98" t="s">
        <v>38</v>
      </c>
      <c r="C18" s="97">
        <f>'[1]Religion&amp;belief'!B15</f>
        <v>0.30562060889929743</v>
      </c>
      <c r="L18" s="88" t="s">
        <v>39</v>
      </c>
      <c r="M18" s="97">
        <f>[1]SO!B15</f>
        <v>0.80796252927400469</v>
      </c>
    </row>
    <row r="19" spans="2:15">
      <c r="B19" s="98" t="s">
        <v>40</v>
      </c>
      <c r="C19" s="97">
        <f>'[1]Religion&amp;belief'!C15</f>
        <v>1.288056206088993E-2</v>
      </c>
      <c r="L19" s="88" t="s">
        <v>41</v>
      </c>
      <c r="M19" s="97">
        <f>[1]SO!F15</f>
        <v>2.1077283372365339E-2</v>
      </c>
    </row>
    <row r="20" spans="2:15">
      <c r="B20" s="98" t="s">
        <v>42</v>
      </c>
      <c r="C20" s="97">
        <f>'[1]Religion&amp;belief'!D15</f>
        <v>1.1709601873536301E-2</v>
      </c>
      <c r="L20" s="88" t="s">
        <v>43</v>
      </c>
      <c r="M20" s="97">
        <f>[1]SO!G15</f>
        <v>1.405152224824356E-2</v>
      </c>
    </row>
    <row r="21" spans="2:15">
      <c r="B21" s="98" t="s">
        <v>44</v>
      </c>
      <c r="C21" s="97">
        <f>'[1]Religion&amp;belief'!E15</f>
        <v>5.0351288056206089E-2</v>
      </c>
      <c r="L21" s="88" t="s">
        <v>45</v>
      </c>
      <c r="M21" s="97">
        <f>[1]SO!H15</f>
        <v>2.34192037470726E-3</v>
      </c>
    </row>
    <row r="22" spans="2:15">
      <c r="B22" s="98" t="s">
        <v>46</v>
      </c>
      <c r="C22" s="97">
        <f>'[1]Religion&amp;belief'!F15</f>
        <v>5.8548009367681503E-3</v>
      </c>
      <c r="L22" s="88" t="s">
        <v>47</v>
      </c>
      <c r="M22" s="97">
        <f>[1]SO!I15</f>
        <v>5.9718969555035126E-2</v>
      </c>
      <c r="O22" s="99"/>
    </row>
    <row r="23" spans="2:15">
      <c r="B23" s="98" t="s">
        <v>45</v>
      </c>
      <c r="C23" s="97">
        <f>'[1]Religion&amp;belief'!I15</f>
        <v>1.5222482435597189E-2</v>
      </c>
      <c r="L23" s="88" t="s">
        <v>48</v>
      </c>
      <c r="M23" s="97">
        <f>[1]SO!J15</f>
        <v>9.4847775175644022E-2</v>
      </c>
    </row>
    <row r="24" spans="2:15">
      <c r="B24" s="98" t="s">
        <v>49</v>
      </c>
      <c r="C24" s="97">
        <f>'[1]Religion&amp;belief'!J15</f>
        <v>0.40515222482435598</v>
      </c>
      <c r="L24" s="91" t="s">
        <v>18</v>
      </c>
      <c r="M24" s="94">
        <f>SUM(M18:M23)</f>
        <v>1</v>
      </c>
    </row>
    <row r="25" spans="2:15">
      <c r="B25" s="98" t="s">
        <v>47</v>
      </c>
      <c r="C25" s="97">
        <f>'[1]Religion&amp;belief'!K15</f>
        <v>5.8548009367681501E-2</v>
      </c>
    </row>
    <row r="26" spans="2:15">
      <c r="B26" s="98" t="s">
        <v>50</v>
      </c>
      <c r="C26" s="97">
        <f>'[1]Religion&amp;belief'!L15</f>
        <v>0.13466042154566746</v>
      </c>
    </row>
    <row r="27" spans="2:15">
      <c r="B27" s="100" t="s">
        <v>18</v>
      </c>
      <c r="C27" s="101">
        <f>SUM(C18:C26)</f>
        <v>1</v>
      </c>
      <c r="L27" s="87" t="s">
        <v>51</v>
      </c>
      <c r="M27" s="87" t="s">
        <v>37</v>
      </c>
      <c r="N27" s="95"/>
    </row>
    <row r="28" spans="2:15">
      <c r="L28" s="98" t="s">
        <v>52</v>
      </c>
      <c r="M28" s="97">
        <f>[1]Marriagestatus!B14</f>
        <v>2.9274004683840751E-2</v>
      </c>
    </row>
    <row r="29" spans="2:15">
      <c r="L29" s="98" t="s">
        <v>53</v>
      </c>
      <c r="M29" s="97">
        <f>[1]Marriagestatus!C14</f>
        <v>6.6744730679156913E-2</v>
      </c>
    </row>
    <row r="30" spans="2:15">
      <c r="B30" s="87" t="s">
        <v>54</v>
      </c>
      <c r="C30" s="87" t="s">
        <v>37</v>
      </c>
      <c r="D30" s="95"/>
      <c r="L30" s="98" t="s">
        <v>55</v>
      </c>
      <c r="M30" s="97">
        <f>[1]Marriagestatus!D14</f>
        <v>0.34426229508196721</v>
      </c>
    </row>
    <row r="31" spans="2:15">
      <c r="B31" s="98" t="s">
        <v>56</v>
      </c>
      <c r="C31" s="97">
        <f>[1]disAbility!B14</f>
        <v>9.6018735362997654E-2</v>
      </c>
      <c r="L31" s="98" t="s">
        <v>57</v>
      </c>
      <c r="M31" s="97">
        <f>[1]Marriagestatus!E14</f>
        <v>8.1967213114754103E-3</v>
      </c>
    </row>
    <row r="32" spans="2:15">
      <c r="B32" s="98" t="s">
        <v>58</v>
      </c>
      <c r="C32" s="97">
        <f>[1]disAbility!C14</f>
        <v>0.86299765807962525</v>
      </c>
      <c r="L32" s="98" t="s">
        <v>59</v>
      </c>
      <c r="M32" s="97">
        <f>[1]Marriagestatus!F14</f>
        <v>0.51522248243559721</v>
      </c>
    </row>
    <row r="33" spans="2:13">
      <c r="B33" s="98" t="s">
        <v>47</v>
      </c>
      <c r="C33" s="97">
        <f>[1]disAbility!D14</f>
        <v>3.6299765807962528E-2</v>
      </c>
      <c r="L33" s="98" t="s">
        <v>60</v>
      </c>
      <c r="M33" s="97">
        <f>[1]Marriagestatus!G14</f>
        <v>3.5128805620608899E-3</v>
      </c>
    </row>
    <row r="34" spans="2:13">
      <c r="B34" s="98" t="s">
        <v>50</v>
      </c>
      <c r="C34" s="97">
        <f>[1]disAbility!E14</f>
        <v>4.6838407494145199E-3</v>
      </c>
      <c r="L34" s="98" t="s">
        <v>61</v>
      </c>
      <c r="M34" s="97">
        <f>[1]Marriagestatus!H14</f>
        <v>1.17096018735363E-3</v>
      </c>
    </row>
    <row r="35" spans="2:13">
      <c r="B35" s="91" t="s">
        <v>18</v>
      </c>
      <c r="C35" s="101">
        <f>SUM(C31:C34)</f>
        <v>1</v>
      </c>
      <c r="L35" s="98" t="s">
        <v>50</v>
      </c>
      <c r="M35" s="97">
        <f>[1]Marriagestatus!I14</f>
        <v>3.161592505854801E-2</v>
      </c>
    </row>
    <row r="36" spans="2:13">
      <c r="L36" s="91" t="s">
        <v>18</v>
      </c>
      <c r="M36" s="94">
        <f>SUM(M28:M35)</f>
        <v>1</v>
      </c>
    </row>
  </sheetData>
  <mergeCells count="5">
    <mergeCell ref="C3:I3"/>
    <mergeCell ref="L3:Q3"/>
    <mergeCell ref="C4:D4"/>
    <mergeCell ref="E4:F4"/>
    <mergeCell ref="G4:H4"/>
  </mergeCells>
  <pageMargins left="0.7" right="0.7" top="0.75" bottom="0.75" header="0.3" footer="0.3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331C-D387-4FEE-A219-D5A9448F8E1A}">
  <dimension ref="A1:S34"/>
  <sheetViews>
    <sheetView tabSelected="1" topLeftCell="C21" zoomScaleNormal="100" workbookViewId="0">
      <selection activeCell="S4" sqref="S4"/>
    </sheetView>
  </sheetViews>
  <sheetFormatPr defaultRowHeight="14.45"/>
  <cols>
    <col min="1" max="1" width="29.5703125" bestFit="1" customWidth="1"/>
    <col min="2" max="6" width="8.85546875" style="24"/>
    <col min="8" max="8" width="8.85546875" style="24"/>
    <col min="9" max="9" width="8.5703125" style="24" customWidth="1"/>
    <col min="10" max="10" width="10" style="24" customWidth="1"/>
    <col min="13" max="13" width="11.85546875" customWidth="1"/>
    <col min="14" max="14" width="9.5703125" customWidth="1"/>
    <col min="15" max="15" width="9.85546875" customWidth="1"/>
    <col min="16" max="16" width="11.5703125" customWidth="1"/>
    <col min="18" max="19" width="9.42578125" bestFit="1" customWidth="1"/>
  </cols>
  <sheetData>
    <row r="1" spans="1:19">
      <c r="A1" s="4" t="s">
        <v>62</v>
      </c>
      <c r="D1" s="60"/>
    </row>
    <row r="2" spans="1:19" ht="15" thickBot="1"/>
    <row r="3" spans="1:19" ht="22.7" customHeight="1" thickBot="1">
      <c r="A3" s="160" t="s">
        <v>63</v>
      </c>
      <c r="B3" s="162" t="s">
        <v>1</v>
      </c>
      <c r="C3" s="163"/>
      <c r="D3" s="163"/>
      <c r="E3" s="163"/>
      <c r="F3" s="163"/>
      <c r="G3" s="163"/>
      <c r="H3" s="163"/>
      <c r="I3" s="163"/>
      <c r="J3" s="164"/>
      <c r="K3" s="162" t="s">
        <v>26</v>
      </c>
      <c r="L3" s="163"/>
      <c r="M3" s="163"/>
      <c r="N3" s="164"/>
      <c r="O3" s="53"/>
      <c r="P3" s="165" t="s">
        <v>64</v>
      </c>
    </row>
    <row r="4" spans="1:19" ht="44.1" thickBot="1">
      <c r="A4" s="161"/>
      <c r="B4" s="145" t="s">
        <v>2</v>
      </c>
      <c r="C4" s="145" t="s">
        <v>65</v>
      </c>
      <c r="D4" s="145" t="s">
        <v>66</v>
      </c>
      <c r="E4" s="145" t="s">
        <v>67</v>
      </c>
      <c r="F4" s="145" t="s">
        <v>45</v>
      </c>
      <c r="G4" s="145" t="s">
        <v>68</v>
      </c>
      <c r="H4" s="145" t="s">
        <v>69</v>
      </c>
      <c r="I4" s="145" t="s">
        <v>70</v>
      </c>
      <c r="J4" s="145" t="s">
        <v>71</v>
      </c>
      <c r="K4" s="145" t="s">
        <v>29</v>
      </c>
      <c r="L4" s="145" t="s">
        <v>28</v>
      </c>
      <c r="M4" s="145" t="s">
        <v>72</v>
      </c>
      <c r="N4" s="145" t="s">
        <v>70</v>
      </c>
      <c r="O4" s="143" t="s">
        <v>71</v>
      </c>
      <c r="P4" s="166"/>
    </row>
    <row r="5" spans="1:19" ht="15" thickBot="1">
      <c r="A5" s="116" t="s">
        <v>73</v>
      </c>
      <c r="B5" s="6">
        <v>635</v>
      </c>
      <c r="C5" s="6">
        <v>212</v>
      </c>
      <c r="D5" s="6">
        <v>65</v>
      </c>
      <c r="E5" s="6">
        <v>123</v>
      </c>
      <c r="F5" s="6">
        <v>46</v>
      </c>
      <c r="G5" s="6">
        <f>SUM(B5:F5)</f>
        <v>1081</v>
      </c>
      <c r="H5" s="6">
        <v>1503</v>
      </c>
      <c r="I5" s="6">
        <v>67</v>
      </c>
      <c r="J5" s="6">
        <v>50</v>
      </c>
      <c r="K5" s="6">
        <f>SUM(K6:K12)</f>
        <v>1569</v>
      </c>
      <c r="L5" s="6">
        <f>SUM(L6:L12)</f>
        <v>1067</v>
      </c>
      <c r="M5" s="6">
        <v>3</v>
      </c>
      <c r="N5" s="6">
        <f>SUM(N6:N12)</f>
        <v>24</v>
      </c>
      <c r="O5" s="6">
        <v>38</v>
      </c>
      <c r="P5" s="7">
        <f t="shared" ref="P5:P12" si="0">SUM(K5:O5)</f>
        <v>2701</v>
      </c>
      <c r="Q5" s="24"/>
      <c r="R5" s="62"/>
      <c r="S5" s="62"/>
    </row>
    <row r="6" spans="1:19" ht="15" thickBot="1">
      <c r="A6" s="116" t="s">
        <v>74</v>
      </c>
      <c r="B6" s="6">
        <v>273</v>
      </c>
      <c r="C6" s="6">
        <v>81</v>
      </c>
      <c r="D6" s="6">
        <v>23</v>
      </c>
      <c r="E6" s="6">
        <v>53</v>
      </c>
      <c r="F6" s="6">
        <v>11</v>
      </c>
      <c r="G6" s="6">
        <f>SUM(B6:F6)</f>
        <v>441</v>
      </c>
      <c r="H6" s="6">
        <v>595</v>
      </c>
      <c r="I6" s="6">
        <v>30</v>
      </c>
      <c r="J6" s="6">
        <v>15</v>
      </c>
      <c r="K6" s="6">
        <v>638</v>
      </c>
      <c r="L6" s="6">
        <v>420</v>
      </c>
      <c r="M6" s="6">
        <v>0</v>
      </c>
      <c r="N6" s="6">
        <v>11</v>
      </c>
      <c r="O6" s="6">
        <v>12</v>
      </c>
      <c r="P6" s="7">
        <f t="shared" si="0"/>
        <v>1081</v>
      </c>
      <c r="Q6" s="24"/>
      <c r="R6" s="24"/>
      <c r="S6" s="24"/>
    </row>
    <row r="7" spans="1:19" ht="15" thickBot="1">
      <c r="A7" s="117" t="s">
        <v>75</v>
      </c>
      <c r="B7" s="6">
        <v>13</v>
      </c>
      <c r="C7" s="6">
        <v>3</v>
      </c>
      <c r="D7" s="6">
        <v>2</v>
      </c>
      <c r="E7" s="6">
        <v>1</v>
      </c>
      <c r="F7" s="6">
        <v>2</v>
      </c>
      <c r="G7" s="6">
        <f t="shared" ref="G7:G10" si="1">SUM(B7:F7)</f>
        <v>21</v>
      </c>
      <c r="H7" s="6">
        <v>49</v>
      </c>
      <c r="I7" s="6">
        <v>1</v>
      </c>
      <c r="J7" s="6">
        <v>3</v>
      </c>
      <c r="K7" s="6">
        <v>46</v>
      </c>
      <c r="L7" s="6">
        <v>24</v>
      </c>
      <c r="M7" s="6">
        <v>0</v>
      </c>
      <c r="N7" s="6">
        <v>1</v>
      </c>
      <c r="O7" s="6">
        <v>3</v>
      </c>
      <c r="P7" s="7">
        <f t="shared" si="0"/>
        <v>74</v>
      </c>
      <c r="Q7" s="24"/>
      <c r="R7" s="24"/>
      <c r="S7" s="24"/>
    </row>
    <row r="8" spans="1:19" ht="15" thickBot="1">
      <c r="A8" s="117" t="s">
        <v>76</v>
      </c>
      <c r="B8" s="6">
        <v>10</v>
      </c>
      <c r="C8" s="6">
        <v>3</v>
      </c>
      <c r="D8" s="6">
        <v>1</v>
      </c>
      <c r="E8" s="6">
        <v>3</v>
      </c>
      <c r="F8" s="6">
        <v>1</v>
      </c>
      <c r="G8" s="6">
        <f t="shared" si="1"/>
        <v>18</v>
      </c>
      <c r="H8" s="6">
        <v>26</v>
      </c>
      <c r="I8" s="6">
        <v>0</v>
      </c>
      <c r="J8" s="6">
        <v>1</v>
      </c>
      <c r="K8" s="6">
        <v>30</v>
      </c>
      <c r="L8" s="6">
        <v>14</v>
      </c>
      <c r="M8" s="6">
        <v>0</v>
      </c>
      <c r="N8" s="6">
        <v>0</v>
      </c>
      <c r="O8" s="6">
        <v>1</v>
      </c>
      <c r="P8" s="7">
        <f t="shared" si="0"/>
        <v>45</v>
      </c>
      <c r="Q8" s="24"/>
      <c r="R8" s="24"/>
      <c r="S8" s="24"/>
    </row>
    <row r="9" spans="1:19" ht="15" thickBot="1">
      <c r="A9" s="117" t="s">
        <v>77</v>
      </c>
      <c r="B9" s="6">
        <v>326</v>
      </c>
      <c r="C9" s="6">
        <v>123</v>
      </c>
      <c r="D9" s="6">
        <v>37</v>
      </c>
      <c r="E9" s="6">
        <v>63</v>
      </c>
      <c r="F9" s="6">
        <v>29</v>
      </c>
      <c r="G9" s="6">
        <v>578</v>
      </c>
      <c r="H9" s="7">
        <v>778</v>
      </c>
      <c r="I9" s="7">
        <v>36</v>
      </c>
      <c r="J9" s="6">
        <v>31</v>
      </c>
      <c r="K9" s="6">
        <v>816</v>
      </c>
      <c r="L9" s="6">
        <v>570</v>
      </c>
      <c r="M9" s="6">
        <v>3</v>
      </c>
      <c r="N9" s="6">
        <v>12</v>
      </c>
      <c r="O9" s="6">
        <v>22</v>
      </c>
      <c r="P9" s="7">
        <f t="shared" si="0"/>
        <v>1423</v>
      </c>
      <c r="Q9" s="24"/>
      <c r="R9" s="24"/>
      <c r="S9" s="24"/>
    </row>
    <row r="10" spans="1:19" ht="15" thickBot="1">
      <c r="A10" s="117" t="s">
        <v>78</v>
      </c>
      <c r="B10" s="6">
        <v>2</v>
      </c>
      <c r="C10" s="6">
        <v>0</v>
      </c>
      <c r="D10" s="6">
        <v>0</v>
      </c>
      <c r="E10" s="6">
        <v>0</v>
      </c>
      <c r="F10" s="6">
        <v>0</v>
      </c>
      <c r="G10" s="6">
        <f t="shared" si="1"/>
        <v>2</v>
      </c>
      <c r="H10" s="6">
        <v>7</v>
      </c>
      <c r="I10" s="6">
        <v>0</v>
      </c>
      <c r="J10" s="6">
        <v>0</v>
      </c>
      <c r="K10" s="6">
        <v>3</v>
      </c>
      <c r="L10" s="6">
        <v>6</v>
      </c>
      <c r="M10" s="6">
        <v>0</v>
      </c>
      <c r="N10" s="6">
        <v>0</v>
      </c>
      <c r="O10" s="6">
        <v>0</v>
      </c>
      <c r="P10" s="7">
        <f t="shared" si="0"/>
        <v>9</v>
      </c>
      <c r="Q10" s="24"/>
      <c r="R10" s="24"/>
      <c r="S10" s="24"/>
    </row>
    <row r="11" spans="1:19" ht="15" thickBot="1">
      <c r="A11" s="117" t="s">
        <v>79</v>
      </c>
      <c r="B11" s="6">
        <v>11</v>
      </c>
      <c r="C11" s="6">
        <v>2</v>
      </c>
      <c r="D11" s="6">
        <v>2</v>
      </c>
      <c r="E11" s="6">
        <v>3</v>
      </c>
      <c r="F11" s="6">
        <v>3</v>
      </c>
      <c r="G11" s="6">
        <v>21</v>
      </c>
      <c r="H11" s="7">
        <v>48</v>
      </c>
      <c r="I11" s="7">
        <v>0</v>
      </c>
      <c r="J11" s="6">
        <v>0</v>
      </c>
      <c r="K11" s="6">
        <v>36</v>
      </c>
      <c r="L11" s="6">
        <v>33</v>
      </c>
      <c r="M11" s="6">
        <v>0</v>
      </c>
      <c r="N11" s="6">
        <v>0</v>
      </c>
      <c r="O11" s="6">
        <v>0</v>
      </c>
      <c r="P11" s="7">
        <f t="shared" si="0"/>
        <v>69</v>
      </c>
      <c r="Q11" s="24"/>
      <c r="R11" s="148"/>
      <c r="S11" s="149"/>
    </row>
    <row r="12" spans="1:19" ht="15" thickBot="1">
      <c r="A12" s="117" t="s">
        <v>80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7">
        <v>0</v>
      </c>
      <c r="I12" s="7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7">
        <f t="shared" si="0"/>
        <v>0</v>
      </c>
      <c r="Q12" s="24"/>
      <c r="R12" s="24"/>
      <c r="S12" s="24"/>
    </row>
    <row r="13" spans="1:19" ht="15.95" thickBot="1">
      <c r="A13" s="46" t="s">
        <v>81</v>
      </c>
      <c r="B13" s="14">
        <f>SUM(B11:B12)</f>
        <v>11</v>
      </c>
      <c r="C13" s="14">
        <f t="shared" ref="C13:H13" si="2">SUM(C11:C12)</f>
        <v>2</v>
      </c>
      <c r="D13" s="14">
        <f t="shared" si="2"/>
        <v>2</v>
      </c>
      <c r="E13" s="14">
        <f t="shared" si="2"/>
        <v>3</v>
      </c>
      <c r="F13" s="14">
        <f t="shared" si="2"/>
        <v>3</v>
      </c>
      <c r="G13" s="14">
        <f t="shared" si="2"/>
        <v>21</v>
      </c>
      <c r="H13" s="14">
        <f t="shared" si="2"/>
        <v>48</v>
      </c>
      <c r="I13" s="52">
        <v>0</v>
      </c>
      <c r="J13" s="14">
        <v>0</v>
      </c>
      <c r="K13" s="14">
        <f>SUM(K11:K12)</f>
        <v>36</v>
      </c>
      <c r="L13" s="14">
        <f t="shared" ref="L13:O13" si="3">SUM(L11:L12)</f>
        <v>33</v>
      </c>
      <c r="M13" s="14">
        <f t="shared" si="3"/>
        <v>0</v>
      </c>
      <c r="N13" s="14">
        <f t="shared" si="3"/>
        <v>0</v>
      </c>
      <c r="O13" s="14">
        <f t="shared" si="3"/>
        <v>0</v>
      </c>
      <c r="P13" s="52">
        <f>SUM(K13:O13)</f>
        <v>69</v>
      </c>
      <c r="Q13" s="24"/>
      <c r="R13" s="62"/>
      <c r="S13" s="62"/>
    </row>
    <row r="14" spans="1:19" s="49" customFormat="1" ht="12.95">
      <c r="A14" s="48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139"/>
      <c r="R14" s="139"/>
      <c r="S14" s="139"/>
    </row>
    <row r="15" spans="1:19" s="49" customFormat="1" ht="12.95">
      <c r="A15" s="48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139"/>
      <c r="R15" s="139"/>
      <c r="S15" s="139"/>
    </row>
    <row r="16" spans="1:19" ht="15" thickBot="1">
      <c r="B16" s="61"/>
      <c r="C16" s="61"/>
      <c r="D16" s="61"/>
      <c r="E16" s="61"/>
      <c r="F16" s="61"/>
      <c r="G16" s="8"/>
      <c r="H16" s="61"/>
      <c r="I16" s="61"/>
      <c r="J16" s="61"/>
      <c r="K16" s="8"/>
      <c r="L16" s="8"/>
      <c r="M16" s="8"/>
      <c r="N16" s="8"/>
      <c r="O16" s="8"/>
      <c r="P16" s="8"/>
    </row>
    <row r="17" spans="1:16" ht="21.6" customHeight="1" thickBot="1">
      <c r="A17" s="160" t="s">
        <v>63</v>
      </c>
      <c r="B17" s="167" t="s">
        <v>1</v>
      </c>
      <c r="C17" s="168"/>
      <c r="D17" s="168"/>
      <c r="E17" s="168"/>
      <c r="F17" s="168"/>
      <c r="G17" s="168"/>
      <c r="H17" s="168"/>
      <c r="I17" s="168"/>
      <c r="J17" s="169"/>
      <c r="K17" s="167" t="s">
        <v>26</v>
      </c>
      <c r="L17" s="168"/>
      <c r="M17" s="168"/>
      <c r="N17" s="169"/>
      <c r="O17" s="64"/>
      <c r="P17" s="165" t="s">
        <v>64</v>
      </c>
    </row>
    <row r="18" spans="1:16" ht="44.1" thickBot="1">
      <c r="A18" s="161"/>
      <c r="B18" s="145" t="s">
        <v>2</v>
      </c>
      <c r="C18" s="145" t="s">
        <v>65</v>
      </c>
      <c r="D18" s="145" t="s">
        <v>66</v>
      </c>
      <c r="E18" s="145" t="s">
        <v>67</v>
      </c>
      <c r="F18" s="145" t="s">
        <v>45</v>
      </c>
      <c r="G18" s="145" t="s">
        <v>68</v>
      </c>
      <c r="H18" s="145" t="s">
        <v>69</v>
      </c>
      <c r="I18" s="145" t="s">
        <v>70</v>
      </c>
      <c r="J18" s="145" t="s">
        <v>71</v>
      </c>
      <c r="K18" s="145" t="s">
        <v>29</v>
      </c>
      <c r="L18" s="145" t="s">
        <v>28</v>
      </c>
      <c r="M18" s="145" t="s">
        <v>72</v>
      </c>
      <c r="N18" s="145" t="s">
        <v>70</v>
      </c>
      <c r="O18" s="143" t="s">
        <v>71</v>
      </c>
      <c r="P18" s="166"/>
    </row>
    <row r="19" spans="1:16" ht="15" thickBot="1">
      <c r="A19" s="114" t="s">
        <v>73</v>
      </c>
      <c r="B19" s="10">
        <f>B5/P5</f>
        <v>0.23509811181044057</v>
      </c>
      <c r="C19" s="10">
        <f>C5/P5</f>
        <v>7.8489448352462049E-2</v>
      </c>
      <c r="D19" s="10">
        <f>D5/P5</f>
        <v>2.4065161051462423E-2</v>
      </c>
      <c r="E19" s="10">
        <f>E5/P5</f>
        <v>4.5538689374305816E-2</v>
      </c>
      <c r="F19" s="10">
        <f>(F5/P5)</f>
        <v>1.7030729359496483E-2</v>
      </c>
      <c r="G19" s="10">
        <f>(G5/P5)</f>
        <v>0.40022213994816735</v>
      </c>
      <c r="H19" s="10">
        <f>(H5/P5)</f>
        <v>0.55646057015920025</v>
      </c>
      <c r="I19" s="10">
        <f>I5/P5</f>
        <v>2.4805627545353572E-2</v>
      </c>
      <c r="J19" s="10">
        <f>J5/P5</f>
        <v>1.8511662347278787E-2</v>
      </c>
      <c r="K19" s="9">
        <f>(K5/P5)</f>
        <v>0.58089596445760827</v>
      </c>
      <c r="L19" s="9">
        <f>L5/P5</f>
        <v>0.39503887449092928</v>
      </c>
      <c r="M19" s="9">
        <f t="shared" ref="M19:M20" si="4">(M5/1257)</f>
        <v>2.3866348448687352E-3</v>
      </c>
      <c r="N19" s="9">
        <f t="shared" ref="N19:N25" si="5">N5/P5</f>
        <v>8.8855979266938175E-3</v>
      </c>
      <c r="O19" s="9">
        <f>O5/P5</f>
        <v>1.4068863383931877E-2</v>
      </c>
      <c r="P19" s="10">
        <f>(P5/P5)</f>
        <v>1</v>
      </c>
    </row>
    <row r="20" spans="1:16" ht="15" thickBot="1">
      <c r="A20" s="114" t="s">
        <v>74</v>
      </c>
      <c r="B20" s="10">
        <f t="shared" ref="B20:B25" si="6">B6/P6</f>
        <v>0.25254394079555964</v>
      </c>
      <c r="C20" s="10">
        <f t="shared" ref="C20:C25" si="7">(C6/P6)</f>
        <v>7.4930619796484743E-2</v>
      </c>
      <c r="D20" s="10">
        <f t="shared" ref="D20" si="8">D6/P6</f>
        <v>2.1276595744680851E-2</v>
      </c>
      <c r="E20" s="10">
        <f t="shared" ref="E20" si="9">E6/P6</f>
        <v>4.9028677150786307E-2</v>
      </c>
      <c r="F20" s="10">
        <f t="shared" ref="F20" si="10">(F6/P6)</f>
        <v>1.0175763182238668E-2</v>
      </c>
      <c r="G20" s="10">
        <f t="shared" ref="G20" si="11">(G6/P6)</f>
        <v>0.40795559666975023</v>
      </c>
      <c r="H20" s="10">
        <f t="shared" ref="H20" si="12">(H6/P6)</f>
        <v>0.55041628122109154</v>
      </c>
      <c r="I20" s="10">
        <f t="shared" ref="I20:I25" si="13">I6/P6</f>
        <v>2.7752081406105456E-2</v>
      </c>
      <c r="J20" s="10">
        <f t="shared" ref="J20" si="14">J6/P6</f>
        <v>1.3876040703052728E-2</v>
      </c>
      <c r="K20" s="9">
        <f t="shared" ref="K20" si="15">(K6/P6)</f>
        <v>0.5901942645698427</v>
      </c>
      <c r="L20" s="9">
        <f t="shared" ref="L20" si="16">L6/P6</f>
        <v>0.38852913968547642</v>
      </c>
      <c r="M20" s="9">
        <f t="shared" si="4"/>
        <v>0</v>
      </c>
      <c r="N20" s="9">
        <f t="shared" si="5"/>
        <v>1.0175763182238668E-2</v>
      </c>
      <c r="O20" s="9">
        <f>O6/P6</f>
        <v>1.1100832562442183E-2</v>
      </c>
      <c r="P20" s="10">
        <f>P6/P5</f>
        <v>0.40022213994816735</v>
      </c>
    </row>
    <row r="21" spans="1:16" ht="15" thickBot="1">
      <c r="A21" s="114" t="s">
        <v>75</v>
      </c>
      <c r="B21" s="10">
        <f t="shared" si="6"/>
        <v>0.17567567567567569</v>
      </c>
      <c r="C21" s="10">
        <f t="shared" si="7"/>
        <v>4.0540540540540543E-2</v>
      </c>
      <c r="D21" s="10">
        <f>D7/P7</f>
        <v>2.7027027027027029E-2</v>
      </c>
      <c r="E21" s="10">
        <f>E7/P7</f>
        <v>1.3513513513513514E-2</v>
      </c>
      <c r="F21" s="10">
        <f>(F7/P7)</f>
        <v>2.7027027027027029E-2</v>
      </c>
      <c r="G21" s="10">
        <f>(G7/P7)</f>
        <v>0.28378378378378377</v>
      </c>
      <c r="H21" s="10">
        <f>(H7/P7)</f>
        <v>0.66216216216216217</v>
      </c>
      <c r="I21" s="10">
        <f t="shared" si="13"/>
        <v>1.3513513513513514E-2</v>
      </c>
      <c r="J21" s="10">
        <f>J7/P7</f>
        <v>4.0540540540540543E-2</v>
      </c>
      <c r="K21" s="9">
        <f>(K7/P7)</f>
        <v>0.6216216216216216</v>
      </c>
      <c r="L21" s="9">
        <f>L7/P7</f>
        <v>0.32432432432432434</v>
      </c>
      <c r="M21" s="9">
        <f>(M7/1257)</f>
        <v>0</v>
      </c>
      <c r="N21" s="9">
        <f t="shared" si="5"/>
        <v>1.3513513513513514E-2</v>
      </c>
      <c r="O21" s="9">
        <f>O7/P7</f>
        <v>4.0540540540540543E-2</v>
      </c>
      <c r="P21" s="10">
        <f>P7/P5</f>
        <v>2.7397260273972601E-2</v>
      </c>
    </row>
    <row r="22" spans="1:16" ht="15" thickBot="1">
      <c r="A22" s="114" t="s">
        <v>76</v>
      </c>
      <c r="B22" s="10">
        <f t="shared" si="6"/>
        <v>0.22222222222222221</v>
      </c>
      <c r="C22" s="10">
        <f t="shared" si="7"/>
        <v>6.6666666666666666E-2</v>
      </c>
      <c r="D22" s="10">
        <f>D8/P8</f>
        <v>2.2222222222222223E-2</v>
      </c>
      <c r="E22" s="10">
        <f>E8/P8</f>
        <v>6.6666666666666666E-2</v>
      </c>
      <c r="F22" s="10">
        <f>(F8/P8)</f>
        <v>2.2222222222222223E-2</v>
      </c>
      <c r="G22" s="10">
        <f>(G8/P8)</f>
        <v>0.4</v>
      </c>
      <c r="H22" s="10">
        <f>(H8/P8)</f>
        <v>0.57777777777777772</v>
      </c>
      <c r="I22" s="10">
        <f t="shared" si="13"/>
        <v>0</v>
      </c>
      <c r="J22" s="10">
        <f>J8/P8</f>
        <v>2.2222222222222223E-2</v>
      </c>
      <c r="K22" s="9">
        <f>(K8/P8)</f>
        <v>0.66666666666666663</v>
      </c>
      <c r="L22" s="9">
        <f>L8/P8</f>
        <v>0.31111111111111112</v>
      </c>
      <c r="M22" s="9">
        <f>(M8/1257)</f>
        <v>0</v>
      </c>
      <c r="N22" s="9">
        <f t="shared" si="5"/>
        <v>0</v>
      </c>
      <c r="O22" s="9">
        <v>0</v>
      </c>
      <c r="P22" s="10">
        <f>P8/P5</f>
        <v>1.6660496112550906E-2</v>
      </c>
    </row>
    <row r="23" spans="1:16" ht="15" thickBot="1">
      <c r="A23" s="114" t="s">
        <v>77</v>
      </c>
      <c r="B23" s="10">
        <f t="shared" si="6"/>
        <v>0.22909346451159524</v>
      </c>
      <c r="C23" s="10">
        <f t="shared" si="7"/>
        <v>8.6437104708362619E-2</v>
      </c>
      <c r="D23" s="10">
        <f>D9/P9</f>
        <v>2.600140548137737E-2</v>
      </c>
      <c r="E23" s="10">
        <f>E9/P9</f>
        <v>4.4272663387210122E-2</v>
      </c>
      <c r="F23" s="10">
        <f>(F9/P9)</f>
        <v>2.0379479971890373E-2</v>
      </c>
      <c r="G23" s="10">
        <f>(G9/P9)</f>
        <v>0.40618411806043569</v>
      </c>
      <c r="H23" s="10">
        <f>(H9/P9)</f>
        <v>0.54673225579761064</v>
      </c>
      <c r="I23" s="10">
        <f t="shared" si="13"/>
        <v>2.5298664792691498E-2</v>
      </c>
      <c r="J23" s="10">
        <f>J9/P9</f>
        <v>2.1784961349262121E-2</v>
      </c>
      <c r="K23" s="9">
        <f>(K9/P9)</f>
        <v>0.57343640196767398</v>
      </c>
      <c r="L23" s="9">
        <f>L9/P9</f>
        <v>0.40056219255094871</v>
      </c>
      <c r="M23" s="9">
        <f>(M9/1257)</f>
        <v>2.3866348448687352E-3</v>
      </c>
      <c r="N23" s="9">
        <f t="shared" si="5"/>
        <v>8.4328882642304981E-3</v>
      </c>
      <c r="O23" s="9">
        <f>O9/P9</f>
        <v>1.5460295151089248E-2</v>
      </c>
      <c r="P23" s="10">
        <f>P9/P5</f>
        <v>0.52684191040355421</v>
      </c>
    </row>
    <row r="24" spans="1:16" ht="15" thickBot="1">
      <c r="A24" s="115" t="s">
        <v>78</v>
      </c>
      <c r="B24" s="10">
        <f t="shared" si="6"/>
        <v>0.22222222222222221</v>
      </c>
      <c r="C24" s="10">
        <f t="shared" si="7"/>
        <v>0</v>
      </c>
      <c r="D24" s="10">
        <f>D10/P10</f>
        <v>0</v>
      </c>
      <c r="E24" s="10">
        <f>E10/P10</f>
        <v>0</v>
      </c>
      <c r="F24" s="10">
        <f>(F10/P10)</f>
        <v>0</v>
      </c>
      <c r="G24" s="10">
        <f>(G10/P10)</f>
        <v>0.22222222222222221</v>
      </c>
      <c r="H24" s="10">
        <f>(H10/P10)</f>
        <v>0.77777777777777779</v>
      </c>
      <c r="I24" s="10">
        <f t="shared" si="13"/>
        <v>0</v>
      </c>
      <c r="J24" s="10">
        <f>J10/P10</f>
        <v>0</v>
      </c>
      <c r="K24" s="9">
        <f>(K10/P10)</f>
        <v>0.33333333333333331</v>
      </c>
      <c r="L24" s="9">
        <f>L10/P10</f>
        <v>0.66666666666666663</v>
      </c>
      <c r="M24" s="9">
        <f>(M10/1257)</f>
        <v>0</v>
      </c>
      <c r="N24" s="9">
        <f t="shared" si="5"/>
        <v>0</v>
      </c>
      <c r="O24" s="9">
        <f>O8/P8</f>
        <v>2.2222222222222223E-2</v>
      </c>
      <c r="P24" s="10">
        <f>P10/P5</f>
        <v>3.3320992225101815E-3</v>
      </c>
    </row>
    <row r="25" spans="1:16" ht="15" thickBot="1">
      <c r="A25" s="115" t="s">
        <v>79</v>
      </c>
      <c r="B25" s="10">
        <f t="shared" si="6"/>
        <v>0.15942028985507245</v>
      </c>
      <c r="C25" s="10">
        <f t="shared" si="7"/>
        <v>2.8985507246376812E-2</v>
      </c>
      <c r="D25" s="10">
        <f>D11/P11</f>
        <v>2.8985507246376812E-2</v>
      </c>
      <c r="E25" s="10">
        <f>E11/P11</f>
        <v>4.3478260869565216E-2</v>
      </c>
      <c r="F25" s="10">
        <f>(F11/P11)</f>
        <v>4.3478260869565216E-2</v>
      </c>
      <c r="G25" s="10">
        <f>(G11/P11)</f>
        <v>0.30434782608695654</v>
      </c>
      <c r="H25" s="10">
        <f>(H11/P11)</f>
        <v>0.69565217391304346</v>
      </c>
      <c r="I25" s="10">
        <f t="shared" si="13"/>
        <v>0</v>
      </c>
      <c r="J25" s="10">
        <f>J11/P11</f>
        <v>0</v>
      </c>
      <c r="K25" s="9">
        <f>(K11/P11)</f>
        <v>0.52173913043478259</v>
      </c>
      <c r="L25" s="9">
        <f>L11/P11</f>
        <v>0.47826086956521741</v>
      </c>
      <c r="M25" s="9">
        <f>(M11/1257)</f>
        <v>0</v>
      </c>
      <c r="N25" s="9">
        <f t="shared" si="5"/>
        <v>0</v>
      </c>
      <c r="O25" s="9">
        <f>O11/P11</f>
        <v>0</v>
      </c>
      <c r="P25" s="10">
        <f>P11/P5</f>
        <v>2.5546094039244724E-2</v>
      </c>
    </row>
    <row r="26" spans="1:16" ht="15" thickBot="1">
      <c r="A26" s="2" t="s">
        <v>82</v>
      </c>
      <c r="B26" s="31">
        <f>B13/P13</f>
        <v>0.15942028985507245</v>
      </c>
      <c r="C26" s="31">
        <f>C13/P13</f>
        <v>2.8985507246376812E-2</v>
      </c>
      <c r="D26" s="31">
        <f>D13/P13</f>
        <v>2.8985507246376812E-2</v>
      </c>
      <c r="E26" s="31">
        <f>E13/P13</f>
        <v>4.3478260869565216E-2</v>
      </c>
      <c r="F26" s="31">
        <f>F13/P13</f>
        <v>4.3478260869565216E-2</v>
      </c>
      <c r="G26" s="31">
        <f>G13/P13</f>
        <v>0.30434782608695654</v>
      </c>
      <c r="H26" s="31">
        <f>H13/P13</f>
        <v>0.69565217391304346</v>
      </c>
      <c r="I26" s="31">
        <f>I13/P13</f>
        <v>0</v>
      </c>
      <c r="J26" s="31">
        <f>J13/P13</f>
        <v>0</v>
      </c>
      <c r="K26" s="65">
        <f>K13/P13</f>
        <v>0.52173913043478259</v>
      </c>
      <c r="L26" s="65">
        <f>L13/P13</f>
        <v>0.47826086956521741</v>
      </c>
      <c r="M26" s="65">
        <f>M13/P13</f>
        <v>0</v>
      </c>
      <c r="N26" s="65">
        <f>N13/P13</f>
        <v>0</v>
      </c>
      <c r="O26" s="65">
        <f>O13/P13</f>
        <v>0</v>
      </c>
      <c r="P26" s="65">
        <f>P13/P5</f>
        <v>2.5546094039244724E-2</v>
      </c>
    </row>
    <row r="27" spans="1:16">
      <c r="A27" s="12"/>
      <c r="B27" s="47"/>
      <c r="C27" s="47"/>
      <c r="D27" s="47"/>
      <c r="E27" s="47"/>
      <c r="F27" s="47"/>
      <c r="G27" s="47"/>
      <c r="H27" s="47"/>
      <c r="I27" s="47"/>
      <c r="J27" s="47"/>
      <c r="K27" s="11"/>
      <c r="L27" s="11"/>
      <c r="M27" s="11"/>
      <c r="N27" s="11"/>
      <c r="O27" s="11"/>
      <c r="P27" s="11"/>
    </row>
    <row r="28" spans="1:16" hidden="1">
      <c r="A28" s="12"/>
      <c r="B28" s="62">
        <f>B5/$P$5</f>
        <v>0.23509811181044057</v>
      </c>
      <c r="C28" s="63">
        <f>C5/$P$5</f>
        <v>7.8489448352462049E-2</v>
      </c>
      <c r="D28" s="62">
        <f t="shared" ref="D28:O28" si="17">D5/$P$5</f>
        <v>2.4065161051462423E-2</v>
      </c>
      <c r="E28" s="62">
        <f t="shared" si="17"/>
        <v>4.5538689374305816E-2</v>
      </c>
      <c r="F28" s="62">
        <f t="shared" si="17"/>
        <v>1.7030729359496483E-2</v>
      </c>
      <c r="G28" s="62">
        <f t="shared" si="17"/>
        <v>0.40022213994816735</v>
      </c>
      <c r="H28" s="62">
        <f t="shared" si="17"/>
        <v>0.55646057015920025</v>
      </c>
      <c r="I28" s="62">
        <f t="shared" si="17"/>
        <v>2.4805627545353572E-2</v>
      </c>
      <c r="J28" s="62">
        <f t="shared" si="17"/>
        <v>1.8511662347278787E-2</v>
      </c>
      <c r="K28" s="62">
        <f t="shared" si="17"/>
        <v>0.58089596445760827</v>
      </c>
      <c r="L28" s="62">
        <f t="shared" si="17"/>
        <v>0.39503887449092928</v>
      </c>
      <c r="M28" s="62">
        <f t="shared" si="17"/>
        <v>1.1106997408367272E-3</v>
      </c>
      <c r="N28" s="62">
        <f t="shared" si="17"/>
        <v>8.8855979266938175E-3</v>
      </c>
      <c r="O28" s="62">
        <f t="shared" si="17"/>
        <v>1.4068863383931877E-2</v>
      </c>
      <c r="P28" s="11"/>
    </row>
    <row r="29" spans="1:16" hidden="1">
      <c r="A29" s="13"/>
      <c r="B29" s="62">
        <f>B6/$P$6</f>
        <v>0.25254394079555964</v>
      </c>
      <c r="C29" s="62">
        <f t="shared" ref="C29:O29" si="18">C6/$P$6</f>
        <v>7.4930619796484743E-2</v>
      </c>
      <c r="D29" s="62">
        <f t="shared" si="18"/>
        <v>2.1276595744680851E-2</v>
      </c>
      <c r="E29" s="62">
        <f t="shared" si="18"/>
        <v>4.9028677150786307E-2</v>
      </c>
      <c r="F29" s="62">
        <f t="shared" si="18"/>
        <v>1.0175763182238668E-2</v>
      </c>
      <c r="G29" s="62">
        <f t="shared" si="18"/>
        <v>0.40795559666975023</v>
      </c>
      <c r="H29" s="62">
        <f t="shared" si="18"/>
        <v>0.55041628122109154</v>
      </c>
      <c r="I29" s="62">
        <f t="shared" si="18"/>
        <v>2.7752081406105456E-2</v>
      </c>
      <c r="J29" s="62">
        <f t="shared" si="18"/>
        <v>1.3876040703052728E-2</v>
      </c>
      <c r="K29" s="62">
        <f t="shared" si="18"/>
        <v>0.5901942645698427</v>
      </c>
      <c r="L29" s="62">
        <f t="shared" si="18"/>
        <v>0.38852913968547642</v>
      </c>
      <c r="M29" s="62">
        <f t="shared" si="18"/>
        <v>0</v>
      </c>
      <c r="N29" s="62">
        <f t="shared" si="18"/>
        <v>1.0175763182238668E-2</v>
      </c>
      <c r="O29" s="62">
        <f t="shared" si="18"/>
        <v>1.1100832562442183E-2</v>
      </c>
      <c r="P29" s="11"/>
    </row>
    <row r="30" spans="1:16" hidden="1">
      <c r="A30" s="12"/>
      <c r="B30" s="62">
        <f>B7/$P$7</f>
        <v>0.17567567567567569</v>
      </c>
      <c r="C30" s="62">
        <f t="shared" ref="C30:O30" si="19">C7/$P$7</f>
        <v>4.0540540540540543E-2</v>
      </c>
      <c r="D30" s="62">
        <f t="shared" si="19"/>
        <v>2.7027027027027029E-2</v>
      </c>
      <c r="E30" s="62">
        <f t="shared" si="19"/>
        <v>1.3513513513513514E-2</v>
      </c>
      <c r="F30" s="62">
        <f t="shared" si="19"/>
        <v>2.7027027027027029E-2</v>
      </c>
      <c r="G30" s="62">
        <f t="shared" si="19"/>
        <v>0.28378378378378377</v>
      </c>
      <c r="H30" s="62">
        <f t="shared" si="19"/>
        <v>0.66216216216216217</v>
      </c>
      <c r="I30" s="62">
        <f t="shared" si="19"/>
        <v>1.3513513513513514E-2</v>
      </c>
      <c r="J30" s="62">
        <f t="shared" si="19"/>
        <v>4.0540540540540543E-2</v>
      </c>
      <c r="K30" s="62">
        <f t="shared" si="19"/>
        <v>0.6216216216216216</v>
      </c>
      <c r="L30" s="62">
        <f t="shared" si="19"/>
        <v>0.32432432432432434</v>
      </c>
      <c r="M30" s="62">
        <f t="shared" si="19"/>
        <v>0</v>
      </c>
      <c r="N30" s="62">
        <f t="shared" si="19"/>
        <v>1.3513513513513514E-2</v>
      </c>
      <c r="O30" s="62">
        <f t="shared" si="19"/>
        <v>4.0540540540540543E-2</v>
      </c>
    </row>
    <row r="31" spans="1:16" hidden="1">
      <c r="B31" s="62">
        <f>B8/$P$8</f>
        <v>0.22222222222222221</v>
      </c>
      <c r="C31" s="62">
        <f t="shared" ref="C31:O31" si="20">C8/$P$8</f>
        <v>6.6666666666666666E-2</v>
      </c>
      <c r="D31" s="62">
        <f t="shared" si="20"/>
        <v>2.2222222222222223E-2</v>
      </c>
      <c r="E31" s="62">
        <f t="shared" si="20"/>
        <v>6.6666666666666666E-2</v>
      </c>
      <c r="F31" s="62">
        <f t="shared" si="20"/>
        <v>2.2222222222222223E-2</v>
      </c>
      <c r="G31" s="62">
        <f t="shared" si="20"/>
        <v>0.4</v>
      </c>
      <c r="H31" s="62">
        <f t="shared" si="20"/>
        <v>0.57777777777777772</v>
      </c>
      <c r="I31" s="62">
        <f t="shared" si="20"/>
        <v>0</v>
      </c>
      <c r="J31" s="62">
        <f t="shared" si="20"/>
        <v>2.2222222222222223E-2</v>
      </c>
      <c r="K31" s="62">
        <f t="shared" si="20"/>
        <v>0.66666666666666663</v>
      </c>
      <c r="L31" s="62">
        <f t="shared" si="20"/>
        <v>0.31111111111111112</v>
      </c>
      <c r="M31" s="62">
        <f t="shared" si="20"/>
        <v>0</v>
      </c>
      <c r="N31" s="62">
        <f t="shared" si="20"/>
        <v>0</v>
      </c>
      <c r="O31" s="62">
        <f t="shared" si="20"/>
        <v>2.2222222222222223E-2</v>
      </c>
    </row>
    <row r="32" spans="1:16" hidden="1">
      <c r="B32" s="62">
        <f>B9/$P$9</f>
        <v>0.22909346451159524</v>
      </c>
      <c r="C32" s="62">
        <f t="shared" ref="C32:O32" si="21">C9/$P$9</f>
        <v>8.6437104708362619E-2</v>
      </c>
      <c r="D32" s="62">
        <f t="shared" si="21"/>
        <v>2.600140548137737E-2</v>
      </c>
      <c r="E32" s="62">
        <f t="shared" si="21"/>
        <v>4.4272663387210122E-2</v>
      </c>
      <c r="F32" s="62">
        <f t="shared" si="21"/>
        <v>2.0379479971890373E-2</v>
      </c>
      <c r="G32" s="62">
        <f t="shared" si="21"/>
        <v>0.40618411806043569</v>
      </c>
      <c r="H32" s="62">
        <f t="shared" si="21"/>
        <v>0.54673225579761064</v>
      </c>
      <c r="I32" s="62">
        <f t="shared" si="21"/>
        <v>2.5298664792691498E-2</v>
      </c>
      <c r="J32" s="62">
        <f t="shared" si="21"/>
        <v>2.1784961349262121E-2</v>
      </c>
      <c r="K32" s="62">
        <f t="shared" si="21"/>
        <v>0.57343640196767398</v>
      </c>
      <c r="L32" s="62">
        <f t="shared" si="21"/>
        <v>0.40056219255094871</v>
      </c>
      <c r="M32" s="62">
        <f t="shared" si="21"/>
        <v>2.1082220660576245E-3</v>
      </c>
      <c r="N32" s="62">
        <f t="shared" si="21"/>
        <v>8.4328882642304981E-3</v>
      </c>
      <c r="O32" s="62">
        <f t="shared" si="21"/>
        <v>1.5460295151089248E-2</v>
      </c>
    </row>
    <row r="33" spans="2:15" hidden="1">
      <c r="B33" s="62">
        <f>B10/$P$10</f>
        <v>0.22222222222222221</v>
      </c>
      <c r="C33" s="62">
        <f t="shared" ref="C33:O33" si="22">C10/$P$10</f>
        <v>0</v>
      </c>
      <c r="D33" s="62">
        <f t="shared" si="22"/>
        <v>0</v>
      </c>
      <c r="E33" s="62">
        <f t="shared" si="22"/>
        <v>0</v>
      </c>
      <c r="F33" s="62">
        <f t="shared" si="22"/>
        <v>0</v>
      </c>
      <c r="G33" s="62">
        <f t="shared" si="22"/>
        <v>0.22222222222222221</v>
      </c>
      <c r="H33" s="62">
        <f t="shared" si="22"/>
        <v>0.77777777777777779</v>
      </c>
      <c r="I33" s="62">
        <f t="shared" si="22"/>
        <v>0</v>
      </c>
      <c r="J33" s="62">
        <f t="shared" si="22"/>
        <v>0</v>
      </c>
      <c r="K33" s="62">
        <f t="shared" si="22"/>
        <v>0.33333333333333331</v>
      </c>
      <c r="L33" s="62">
        <f t="shared" si="22"/>
        <v>0.66666666666666663</v>
      </c>
      <c r="M33" s="62">
        <f t="shared" si="22"/>
        <v>0</v>
      </c>
      <c r="N33" s="62">
        <f t="shared" si="22"/>
        <v>0</v>
      </c>
      <c r="O33" s="62">
        <f t="shared" si="22"/>
        <v>0</v>
      </c>
    </row>
    <row r="34" spans="2:15" hidden="1">
      <c r="B34" s="62">
        <f>B11/$P$11</f>
        <v>0.15942028985507245</v>
      </c>
      <c r="C34" s="62">
        <f t="shared" ref="C34:O34" si="23">C11/$P$11</f>
        <v>2.8985507246376812E-2</v>
      </c>
      <c r="D34" s="62">
        <f t="shared" si="23"/>
        <v>2.8985507246376812E-2</v>
      </c>
      <c r="E34" s="62">
        <f t="shared" si="23"/>
        <v>4.3478260869565216E-2</v>
      </c>
      <c r="F34" s="62">
        <f t="shared" si="23"/>
        <v>4.3478260869565216E-2</v>
      </c>
      <c r="G34" s="62">
        <f t="shared" si="23"/>
        <v>0.30434782608695654</v>
      </c>
      <c r="H34" s="62">
        <f t="shared" si="23"/>
        <v>0.69565217391304346</v>
      </c>
      <c r="I34" s="62">
        <f t="shared" si="23"/>
        <v>0</v>
      </c>
      <c r="J34" s="62">
        <f t="shared" si="23"/>
        <v>0</v>
      </c>
      <c r="K34" s="62">
        <f t="shared" si="23"/>
        <v>0.52173913043478259</v>
      </c>
      <c r="L34" s="62">
        <f t="shared" si="23"/>
        <v>0.47826086956521741</v>
      </c>
      <c r="M34" s="62">
        <f t="shared" si="23"/>
        <v>0</v>
      </c>
      <c r="N34" s="62">
        <f t="shared" si="23"/>
        <v>0</v>
      </c>
      <c r="O34" s="62">
        <f t="shared" si="23"/>
        <v>0</v>
      </c>
    </row>
  </sheetData>
  <mergeCells count="8">
    <mergeCell ref="A3:A4"/>
    <mergeCell ref="B3:J3"/>
    <mergeCell ref="K3:N3"/>
    <mergeCell ref="P3:P4"/>
    <mergeCell ref="A17:A18"/>
    <mergeCell ref="B17:J17"/>
    <mergeCell ref="K17:N17"/>
    <mergeCell ref="P17:P18"/>
  </mergeCell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A4E5F-7545-44CE-B423-D50EBE852902}">
  <dimension ref="A1:U26"/>
  <sheetViews>
    <sheetView zoomScaleNormal="100" workbookViewId="0">
      <selection activeCell="S1" sqref="S1:U1048576"/>
    </sheetView>
  </sheetViews>
  <sheetFormatPr defaultRowHeight="14.45"/>
  <cols>
    <col min="1" max="1" width="19.42578125" customWidth="1"/>
    <col min="17" max="17" width="10.42578125" customWidth="1"/>
    <col min="19" max="21" width="8.85546875" style="126"/>
  </cols>
  <sheetData>
    <row r="1" spans="1:19">
      <c r="A1" s="4" t="s">
        <v>83</v>
      </c>
    </row>
    <row r="2" spans="1:19" ht="15" thickBot="1"/>
    <row r="3" spans="1:19" ht="22.35" customHeight="1" thickBot="1">
      <c r="A3" s="54"/>
      <c r="B3" s="170" t="s">
        <v>26</v>
      </c>
      <c r="C3" s="170"/>
      <c r="D3" s="170" t="s">
        <v>19</v>
      </c>
      <c r="E3" s="170"/>
      <c r="F3" s="170"/>
      <c r="G3" s="170"/>
      <c r="H3" s="170"/>
      <c r="I3" s="170"/>
      <c r="J3" s="170" t="s">
        <v>1</v>
      </c>
      <c r="K3" s="170"/>
      <c r="L3" s="170"/>
      <c r="M3" s="170"/>
      <c r="N3" s="170"/>
      <c r="O3" s="170"/>
      <c r="P3" s="170"/>
      <c r="Q3" s="171" t="s">
        <v>84</v>
      </c>
    </row>
    <row r="4" spans="1:19" ht="30" customHeight="1" thickBot="1">
      <c r="A4" s="54"/>
      <c r="B4" s="144" t="s">
        <v>29</v>
      </c>
      <c r="C4" s="144" t="s">
        <v>28</v>
      </c>
      <c r="D4" s="144" t="s">
        <v>20</v>
      </c>
      <c r="E4" s="144" t="s">
        <v>21</v>
      </c>
      <c r="F4" s="144" t="s">
        <v>22</v>
      </c>
      <c r="G4" s="144" t="s">
        <v>23</v>
      </c>
      <c r="H4" s="144" t="s">
        <v>85</v>
      </c>
      <c r="I4" s="144" t="s">
        <v>86</v>
      </c>
      <c r="J4" s="144" t="s">
        <v>87</v>
      </c>
      <c r="K4" s="144" t="s">
        <v>65</v>
      </c>
      <c r="L4" s="144" t="s">
        <v>66</v>
      </c>
      <c r="M4" s="144" t="s">
        <v>67</v>
      </c>
      <c r="N4" s="144" t="s">
        <v>71</v>
      </c>
      <c r="O4" s="144" t="s">
        <v>45</v>
      </c>
      <c r="P4" s="144" t="s">
        <v>69</v>
      </c>
      <c r="Q4" s="171"/>
      <c r="S4" s="129"/>
    </row>
    <row r="5" spans="1:19" ht="15" thickBot="1">
      <c r="A5" s="116" t="s">
        <v>11</v>
      </c>
      <c r="B5" s="1">
        <v>1</v>
      </c>
      <c r="C5" s="1">
        <v>0</v>
      </c>
      <c r="D5" s="1">
        <v>0</v>
      </c>
      <c r="E5" s="1">
        <v>0</v>
      </c>
      <c r="F5" s="1">
        <f>X7</f>
        <v>0</v>
      </c>
      <c r="G5" s="1">
        <v>0</v>
      </c>
      <c r="H5" s="1">
        <v>1</v>
      </c>
      <c r="I5" s="1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</v>
      </c>
      <c r="Q5" s="28">
        <v>1</v>
      </c>
    </row>
    <row r="6" spans="1:19" ht="15" thickBot="1">
      <c r="A6" s="116" t="s">
        <v>88</v>
      </c>
      <c r="B6" s="1">
        <v>1</v>
      </c>
      <c r="C6" s="1">
        <v>1</v>
      </c>
      <c r="D6" s="1">
        <v>0</v>
      </c>
      <c r="E6" s="1">
        <v>1</v>
      </c>
      <c r="F6" s="1">
        <v>1</v>
      </c>
      <c r="G6" s="1">
        <v>0</v>
      </c>
      <c r="H6" s="1">
        <v>0</v>
      </c>
      <c r="I6" s="1">
        <v>0</v>
      </c>
      <c r="J6" s="5">
        <v>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6">
        <v>1</v>
      </c>
      <c r="Q6" s="28">
        <v>2</v>
      </c>
    </row>
    <row r="7" spans="1:19" ht="15" thickBot="1">
      <c r="A7" s="118" t="s">
        <v>89</v>
      </c>
      <c r="B7" s="1">
        <v>1</v>
      </c>
      <c r="C7" s="1">
        <v>0</v>
      </c>
      <c r="D7" s="1">
        <v>0</v>
      </c>
      <c r="E7" s="1">
        <v>0</v>
      </c>
      <c r="F7" s="1">
        <v>1</v>
      </c>
      <c r="G7" s="1">
        <v>0</v>
      </c>
      <c r="H7" s="1">
        <v>0</v>
      </c>
      <c r="I7" s="1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</v>
      </c>
      <c r="Q7" s="28">
        <v>1</v>
      </c>
    </row>
    <row r="8" spans="1:19" ht="15" thickBot="1">
      <c r="A8" s="118" t="s">
        <v>90</v>
      </c>
      <c r="B8" s="1">
        <v>4</v>
      </c>
      <c r="C8" s="1">
        <v>9</v>
      </c>
      <c r="D8" s="1">
        <v>0</v>
      </c>
      <c r="E8" s="1">
        <v>5</v>
      </c>
      <c r="F8" s="1">
        <v>7</v>
      </c>
      <c r="G8" s="1">
        <v>1</v>
      </c>
      <c r="H8" s="1">
        <v>0</v>
      </c>
      <c r="I8" s="1">
        <v>0</v>
      </c>
      <c r="J8" s="1">
        <v>1</v>
      </c>
      <c r="K8" s="1">
        <v>1</v>
      </c>
      <c r="L8" s="1">
        <v>0</v>
      </c>
      <c r="M8" s="1">
        <v>0</v>
      </c>
      <c r="N8" s="1">
        <v>0</v>
      </c>
      <c r="O8" s="1">
        <v>1</v>
      </c>
      <c r="P8" s="1">
        <v>10</v>
      </c>
      <c r="Q8" s="66">
        <v>13</v>
      </c>
    </row>
    <row r="9" spans="1:19" ht="15" thickBot="1">
      <c r="A9" s="118" t="s">
        <v>91</v>
      </c>
      <c r="B9" s="1">
        <v>1</v>
      </c>
      <c r="C9" s="1">
        <v>2</v>
      </c>
      <c r="D9" s="1">
        <v>0</v>
      </c>
      <c r="E9" s="1">
        <v>0</v>
      </c>
      <c r="F9" s="1">
        <v>2</v>
      </c>
      <c r="G9" s="1">
        <v>1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3</v>
      </c>
      <c r="Q9" s="66">
        <v>3</v>
      </c>
    </row>
    <row r="10" spans="1:19" ht="15" thickBot="1">
      <c r="A10" s="118" t="s">
        <v>15</v>
      </c>
      <c r="B10" s="1">
        <v>1</v>
      </c>
      <c r="C10" s="1">
        <v>2</v>
      </c>
      <c r="D10" s="1">
        <v>0</v>
      </c>
      <c r="E10" s="1">
        <v>0</v>
      </c>
      <c r="F10" s="1">
        <v>1</v>
      </c>
      <c r="G10" s="1">
        <v>2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3</v>
      </c>
      <c r="Q10" s="66">
        <v>3</v>
      </c>
    </row>
    <row r="11" spans="1:19" ht="15" thickBot="1">
      <c r="A11" s="118" t="s">
        <v>16</v>
      </c>
      <c r="B11" s="1">
        <v>4</v>
      </c>
      <c r="C11" s="1">
        <v>2</v>
      </c>
      <c r="D11" s="1">
        <v>0</v>
      </c>
      <c r="E11" s="1">
        <v>4</v>
      </c>
      <c r="F11" s="1">
        <v>2</v>
      </c>
      <c r="G11" s="1">
        <v>0</v>
      </c>
      <c r="H11" s="1">
        <v>0</v>
      </c>
      <c r="I11" s="1">
        <v>0</v>
      </c>
      <c r="J11" s="1">
        <v>1</v>
      </c>
      <c r="K11" s="1">
        <v>1</v>
      </c>
      <c r="L11" s="1">
        <v>0</v>
      </c>
      <c r="M11" s="1">
        <v>0</v>
      </c>
      <c r="N11" s="1">
        <v>0</v>
      </c>
      <c r="O11" s="1">
        <v>0</v>
      </c>
      <c r="P11" s="1">
        <v>4</v>
      </c>
      <c r="Q11" s="66">
        <v>6</v>
      </c>
    </row>
    <row r="12" spans="1:19" ht="15" thickBot="1">
      <c r="A12" s="119" t="s">
        <v>17</v>
      </c>
      <c r="B12" s="67">
        <v>1</v>
      </c>
      <c r="C12" s="68">
        <v>2</v>
      </c>
      <c r="D12" s="68">
        <v>0</v>
      </c>
      <c r="E12" s="68">
        <v>3</v>
      </c>
      <c r="F12" s="68">
        <v>0</v>
      </c>
      <c r="G12" s="68">
        <v>0</v>
      </c>
      <c r="H12" s="68">
        <v>0</v>
      </c>
      <c r="I12" s="68">
        <v>0</v>
      </c>
      <c r="J12" s="68">
        <v>2</v>
      </c>
      <c r="K12" s="68">
        <v>0</v>
      </c>
      <c r="L12" s="68">
        <v>0</v>
      </c>
      <c r="M12" s="68">
        <v>1</v>
      </c>
      <c r="N12" s="68">
        <v>0</v>
      </c>
      <c r="O12" s="68">
        <v>0</v>
      </c>
      <c r="P12" s="68">
        <v>0</v>
      </c>
      <c r="Q12" s="69">
        <v>3</v>
      </c>
    </row>
    <row r="13" spans="1:19" ht="15" thickBot="1">
      <c r="A13" s="15" t="s">
        <v>8</v>
      </c>
      <c r="B13" s="14">
        <f t="shared" ref="B13:Q13" si="0">SUM(B5:B12)</f>
        <v>14</v>
      </c>
      <c r="C13" s="14">
        <f t="shared" si="0"/>
        <v>18</v>
      </c>
      <c r="D13" s="14">
        <f t="shared" si="0"/>
        <v>0</v>
      </c>
      <c r="E13" s="14">
        <f t="shared" si="0"/>
        <v>13</v>
      </c>
      <c r="F13" s="14">
        <f t="shared" si="0"/>
        <v>14</v>
      </c>
      <c r="G13" s="14">
        <f t="shared" si="0"/>
        <v>4</v>
      </c>
      <c r="H13" s="14">
        <f t="shared" si="0"/>
        <v>1</v>
      </c>
      <c r="I13" s="14">
        <f t="shared" si="0"/>
        <v>0</v>
      </c>
      <c r="J13" s="14">
        <f t="shared" si="0"/>
        <v>5</v>
      </c>
      <c r="K13" s="14">
        <f t="shared" si="0"/>
        <v>2</v>
      </c>
      <c r="L13" s="14">
        <f t="shared" si="0"/>
        <v>0</v>
      </c>
      <c r="M13" s="14">
        <f t="shared" si="0"/>
        <v>1</v>
      </c>
      <c r="N13" s="14">
        <f t="shared" si="0"/>
        <v>0</v>
      </c>
      <c r="O13" s="14">
        <f t="shared" si="0"/>
        <v>1</v>
      </c>
      <c r="P13" s="14">
        <f t="shared" si="0"/>
        <v>23</v>
      </c>
      <c r="Q13" s="14">
        <f t="shared" si="0"/>
        <v>32</v>
      </c>
    </row>
    <row r="14" spans="1:19" s="126" customFormat="1" ht="12">
      <c r="A14" s="137"/>
    </row>
    <row r="15" spans="1:19" ht="15" thickBot="1"/>
    <row r="16" spans="1:19" ht="19.7" customHeight="1" thickBot="1">
      <c r="A16" s="54"/>
      <c r="B16" s="170" t="s">
        <v>26</v>
      </c>
      <c r="C16" s="170"/>
      <c r="D16" s="170" t="s">
        <v>19</v>
      </c>
      <c r="E16" s="170"/>
      <c r="F16" s="170"/>
      <c r="G16" s="170"/>
      <c r="H16" s="170"/>
      <c r="I16" s="170"/>
      <c r="J16" s="170" t="s">
        <v>1</v>
      </c>
      <c r="K16" s="170"/>
      <c r="L16" s="170"/>
      <c r="M16" s="170"/>
      <c r="N16" s="170"/>
      <c r="O16" s="170"/>
      <c r="P16" s="170"/>
      <c r="Q16" s="170" t="s">
        <v>8</v>
      </c>
    </row>
    <row r="17" spans="1:21" ht="30.6" customHeight="1" thickBot="1">
      <c r="A17" s="54"/>
      <c r="B17" s="54" t="s">
        <v>29</v>
      </c>
      <c r="C17" s="54" t="s">
        <v>28</v>
      </c>
      <c r="D17" s="144" t="s">
        <v>20</v>
      </c>
      <c r="E17" s="144" t="s">
        <v>21</v>
      </c>
      <c r="F17" s="144" t="s">
        <v>22</v>
      </c>
      <c r="G17" s="144" t="s">
        <v>23</v>
      </c>
      <c r="H17" s="144" t="s">
        <v>85</v>
      </c>
      <c r="I17" s="144" t="s">
        <v>86</v>
      </c>
      <c r="J17" s="144" t="s">
        <v>87</v>
      </c>
      <c r="K17" s="144" t="s">
        <v>65</v>
      </c>
      <c r="L17" s="144" t="s">
        <v>66</v>
      </c>
      <c r="M17" s="144" t="s">
        <v>67</v>
      </c>
      <c r="N17" s="144" t="s">
        <v>71</v>
      </c>
      <c r="O17" s="144" t="s">
        <v>45</v>
      </c>
      <c r="P17" s="144" t="s">
        <v>69</v>
      </c>
      <c r="Q17" s="170"/>
    </row>
    <row r="18" spans="1:21" ht="15" thickBot="1">
      <c r="A18" s="116" t="s">
        <v>11</v>
      </c>
      <c r="B18" s="16">
        <f>B5/Q5</f>
        <v>1</v>
      </c>
      <c r="C18" s="16">
        <f t="shared" ref="C18:C26" si="1">C5/Q5</f>
        <v>0</v>
      </c>
      <c r="D18" s="16">
        <f>D5/Q5</f>
        <v>0</v>
      </c>
      <c r="E18" s="16">
        <f>E5/Q5</f>
        <v>0</v>
      </c>
      <c r="F18" s="16">
        <f>F5/Q5</f>
        <v>0</v>
      </c>
      <c r="G18" s="16">
        <f>G5/Q5</f>
        <v>0</v>
      </c>
      <c r="H18" s="16">
        <f>H5/Q5</f>
        <v>1</v>
      </c>
      <c r="I18" s="16">
        <f>I5/Q5</f>
        <v>0</v>
      </c>
      <c r="J18" s="16">
        <f>J5/Q5</f>
        <v>0</v>
      </c>
      <c r="K18" s="16">
        <f>K5/Q5</f>
        <v>0</v>
      </c>
      <c r="L18" s="16">
        <f>L5/Q5</f>
        <v>0</v>
      </c>
      <c r="M18" s="16">
        <f>M5/Q5</f>
        <v>0</v>
      </c>
      <c r="N18" s="16">
        <f>N5/Q5</f>
        <v>0</v>
      </c>
      <c r="O18" s="16">
        <f>O5/Q5</f>
        <v>0</v>
      </c>
      <c r="P18" s="16">
        <f>P5/Q5</f>
        <v>1</v>
      </c>
      <c r="Q18" s="45">
        <f>Q5/$Q$13</f>
        <v>3.125E-2</v>
      </c>
      <c r="S18" s="128"/>
      <c r="T18" s="128"/>
      <c r="U18" s="128"/>
    </row>
    <row r="19" spans="1:21" ht="15" thickBot="1">
      <c r="A19" s="116" t="s">
        <v>88</v>
      </c>
      <c r="B19" s="16">
        <f t="shared" ref="B19:B25" si="2">B6/Q6</f>
        <v>0.5</v>
      </c>
      <c r="C19" s="16">
        <f t="shared" si="1"/>
        <v>0.5</v>
      </c>
      <c r="D19" s="16">
        <f t="shared" ref="D19:D25" si="3">D6/Q6</f>
        <v>0</v>
      </c>
      <c r="E19" s="16">
        <f t="shared" ref="E19:E26" si="4">E6/Q6</f>
        <v>0.5</v>
      </c>
      <c r="F19" s="16">
        <f t="shared" ref="F19:F26" si="5">F6/Q6</f>
        <v>0.5</v>
      </c>
      <c r="G19" s="16">
        <f t="shared" ref="G19:G26" si="6">G6/Q6</f>
        <v>0</v>
      </c>
      <c r="H19" s="16">
        <f t="shared" ref="H19:H26" si="7">H6/Q6</f>
        <v>0</v>
      </c>
      <c r="I19" s="16">
        <f t="shared" ref="I19:I25" si="8">I6/Q6</f>
        <v>0</v>
      </c>
      <c r="J19" s="16">
        <f t="shared" ref="J19:J26" si="9">J6/Q6</f>
        <v>0.5</v>
      </c>
      <c r="K19" s="16">
        <f t="shared" ref="K19:K26" si="10">K6/Q6</f>
        <v>0</v>
      </c>
      <c r="L19" s="16">
        <f t="shared" ref="L19:L26" si="11">L6/Q6</f>
        <v>0</v>
      </c>
      <c r="M19" s="16">
        <f t="shared" ref="M19:M26" si="12">M6/Q6</f>
        <v>0</v>
      </c>
      <c r="N19" s="16">
        <f t="shared" ref="N19:N26" si="13">N6/Q6</f>
        <v>0</v>
      </c>
      <c r="O19" s="16">
        <f t="shared" ref="O19:O26" si="14">O6/Q6</f>
        <v>0</v>
      </c>
      <c r="P19" s="16">
        <f t="shared" ref="P19:P26" si="15">P6/Q6</f>
        <v>0.5</v>
      </c>
      <c r="Q19" s="45">
        <f t="shared" ref="Q19:Q26" si="16">Q6/$Q$13</f>
        <v>6.25E-2</v>
      </c>
      <c r="S19" s="128"/>
      <c r="T19" s="128"/>
      <c r="U19" s="128"/>
    </row>
    <row r="20" spans="1:21" ht="15" thickBot="1">
      <c r="A20" s="118" t="s">
        <v>89</v>
      </c>
      <c r="B20" s="16">
        <f t="shared" si="2"/>
        <v>1</v>
      </c>
      <c r="C20" s="16">
        <f t="shared" si="1"/>
        <v>0</v>
      </c>
      <c r="D20" s="16">
        <f t="shared" si="3"/>
        <v>0</v>
      </c>
      <c r="E20" s="16">
        <f t="shared" si="4"/>
        <v>0</v>
      </c>
      <c r="F20" s="16">
        <f t="shared" si="5"/>
        <v>1</v>
      </c>
      <c r="G20" s="16">
        <f t="shared" si="6"/>
        <v>0</v>
      </c>
      <c r="H20" s="16">
        <f t="shared" si="7"/>
        <v>0</v>
      </c>
      <c r="I20" s="16">
        <f t="shared" si="8"/>
        <v>0</v>
      </c>
      <c r="J20" s="16">
        <f t="shared" si="9"/>
        <v>0</v>
      </c>
      <c r="K20" s="16">
        <f t="shared" si="10"/>
        <v>0</v>
      </c>
      <c r="L20" s="16">
        <f t="shared" si="11"/>
        <v>0</v>
      </c>
      <c r="M20" s="16">
        <f t="shared" si="12"/>
        <v>0</v>
      </c>
      <c r="N20" s="16">
        <f t="shared" si="13"/>
        <v>0</v>
      </c>
      <c r="O20" s="16">
        <f t="shared" si="14"/>
        <v>0</v>
      </c>
      <c r="P20" s="16">
        <f t="shared" si="15"/>
        <v>1</v>
      </c>
      <c r="Q20" s="45">
        <f t="shared" si="16"/>
        <v>3.125E-2</v>
      </c>
      <c r="S20" s="128"/>
      <c r="T20" s="128"/>
      <c r="U20" s="128"/>
    </row>
    <row r="21" spans="1:21" ht="15" thickBot="1">
      <c r="A21" s="118" t="s">
        <v>90</v>
      </c>
      <c r="B21" s="16">
        <f t="shared" si="2"/>
        <v>0.30769230769230771</v>
      </c>
      <c r="C21" s="16">
        <f t="shared" si="1"/>
        <v>0.69230769230769229</v>
      </c>
      <c r="D21" s="16">
        <f t="shared" si="3"/>
        <v>0</v>
      </c>
      <c r="E21" s="16">
        <f t="shared" si="4"/>
        <v>0.38461538461538464</v>
      </c>
      <c r="F21" s="16">
        <f t="shared" si="5"/>
        <v>0.53846153846153844</v>
      </c>
      <c r="G21" s="16">
        <f t="shared" si="6"/>
        <v>7.6923076923076927E-2</v>
      </c>
      <c r="H21" s="16">
        <f t="shared" si="7"/>
        <v>0</v>
      </c>
      <c r="I21" s="16">
        <f t="shared" si="8"/>
        <v>0</v>
      </c>
      <c r="J21" s="16">
        <f t="shared" si="9"/>
        <v>7.6923076923076927E-2</v>
      </c>
      <c r="K21" s="16">
        <f t="shared" si="10"/>
        <v>7.6923076923076927E-2</v>
      </c>
      <c r="L21" s="16">
        <f t="shared" si="11"/>
        <v>0</v>
      </c>
      <c r="M21" s="16">
        <f t="shared" si="12"/>
        <v>0</v>
      </c>
      <c r="N21" s="16">
        <f t="shared" si="13"/>
        <v>0</v>
      </c>
      <c r="O21" s="16">
        <f t="shared" si="14"/>
        <v>7.6923076923076927E-2</v>
      </c>
      <c r="P21" s="16">
        <f t="shared" si="15"/>
        <v>0.76923076923076927</v>
      </c>
      <c r="Q21" s="45">
        <f t="shared" si="16"/>
        <v>0.40625</v>
      </c>
      <c r="S21" s="128"/>
      <c r="T21" s="128"/>
      <c r="U21" s="128"/>
    </row>
    <row r="22" spans="1:21" ht="15" thickBot="1">
      <c r="A22" s="118" t="s">
        <v>91</v>
      </c>
      <c r="B22" s="16">
        <f t="shared" si="2"/>
        <v>0.33333333333333331</v>
      </c>
      <c r="C22" s="16">
        <f t="shared" si="1"/>
        <v>0.66666666666666663</v>
      </c>
      <c r="D22" s="16">
        <f t="shared" si="3"/>
        <v>0</v>
      </c>
      <c r="E22" s="16">
        <f t="shared" si="4"/>
        <v>0</v>
      </c>
      <c r="F22" s="16">
        <f t="shared" si="5"/>
        <v>0.66666666666666663</v>
      </c>
      <c r="G22" s="16">
        <f t="shared" si="6"/>
        <v>0.33333333333333331</v>
      </c>
      <c r="H22" s="16">
        <f t="shared" si="7"/>
        <v>0</v>
      </c>
      <c r="I22" s="16">
        <f t="shared" si="8"/>
        <v>0</v>
      </c>
      <c r="J22" s="16">
        <f t="shared" si="9"/>
        <v>0</v>
      </c>
      <c r="K22" s="16">
        <f t="shared" si="10"/>
        <v>0</v>
      </c>
      <c r="L22" s="16">
        <f t="shared" si="11"/>
        <v>0</v>
      </c>
      <c r="M22" s="16">
        <f t="shared" si="12"/>
        <v>0</v>
      </c>
      <c r="N22" s="16">
        <f t="shared" si="13"/>
        <v>0</v>
      </c>
      <c r="O22" s="16">
        <f t="shared" si="14"/>
        <v>0</v>
      </c>
      <c r="P22" s="16">
        <f t="shared" si="15"/>
        <v>1</v>
      </c>
      <c r="Q22" s="45">
        <f t="shared" si="16"/>
        <v>9.375E-2</v>
      </c>
      <c r="S22" s="128"/>
      <c r="T22" s="128"/>
      <c r="U22" s="128"/>
    </row>
    <row r="23" spans="1:21" ht="15" thickBot="1">
      <c r="A23" s="118" t="s">
        <v>15</v>
      </c>
      <c r="B23" s="16">
        <f t="shared" si="2"/>
        <v>0.33333333333333331</v>
      </c>
      <c r="C23" s="16">
        <f t="shared" si="1"/>
        <v>0.66666666666666663</v>
      </c>
      <c r="D23" s="16">
        <f t="shared" si="3"/>
        <v>0</v>
      </c>
      <c r="E23" s="16">
        <f t="shared" si="4"/>
        <v>0</v>
      </c>
      <c r="F23" s="16">
        <f t="shared" si="5"/>
        <v>0.33333333333333331</v>
      </c>
      <c r="G23" s="16">
        <f t="shared" si="6"/>
        <v>0.66666666666666663</v>
      </c>
      <c r="H23" s="16">
        <f t="shared" si="7"/>
        <v>0</v>
      </c>
      <c r="I23" s="16">
        <f t="shared" si="8"/>
        <v>0</v>
      </c>
      <c r="J23" s="16">
        <f t="shared" si="9"/>
        <v>0</v>
      </c>
      <c r="K23" s="16">
        <f t="shared" si="10"/>
        <v>0</v>
      </c>
      <c r="L23" s="16">
        <f t="shared" si="11"/>
        <v>0</v>
      </c>
      <c r="M23" s="16">
        <f t="shared" si="12"/>
        <v>0</v>
      </c>
      <c r="N23" s="16">
        <f t="shared" si="13"/>
        <v>0</v>
      </c>
      <c r="O23" s="16">
        <f t="shared" si="14"/>
        <v>0</v>
      </c>
      <c r="P23" s="16">
        <f t="shared" si="15"/>
        <v>1</v>
      </c>
      <c r="Q23" s="45">
        <f t="shared" si="16"/>
        <v>9.375E-2</v>
      </c>
      <c r="S23" s="128"/>
      <c r="T23" s="128"/>
      <c r="U23" s="128"/>
    </row>
    <row r="24" spans="1:21" ht="15" thickBot="1">
      <c r="A24" s="118" t="s">
        <v>16</v>
      </c>
      <c r="B24" s="16">
        <f t="shared" si="2"/>
        <v>0.66666666666666663</v>
      </c>
      <c r="C24" s="16">
        <f t="shared" si="1"/>
        <v>0.33333333333333331</v>
      </c>
      <c r="D24" s="16">
        <f t="shared" si="3"/>
        <v>0</v>
      </c>
      <c r="E24" s="16">
        <f t="shared" si="4"/>
        <v>0.66666666666666663</v>
      </c>
      <c r="F24" s="16">
        <f t="shared" si="5"/>
        <v>0.33333333333333331</v>
      </c>
      <c r="G24" s="16">
        <f t="shared" si="6"/>
        <v>0</v>
      </c>
      <c r="H24" s="16">
        <f t="shared" si="7"/>
        <v>0</v>
      </c>
      <c r="I24" s="16">
        <f t="shared" si="8"/>
        <v>0</v>
      </c>
      <c r="J24" s="16">
        <f t="shared" si="9"/>
        <v>0.16666666666666666</v>
      </c>
      <c r="K24" s="16">
        <f t="shared" si="10"/>
        <v>0.16666666666666666</v>
      </c>
      <c r="L24" s="16">
        <f t="shared" si="11"/>
        <v>0</v>
      </c>
      <c r="M24" s="16">
        <f t="shared" si="12"/>
        <v>0</v>
      </c>
      <c r="N24" s="16">
        <f t="shared" si="13"/>
        <v>0</v>
      </c>
      <c r="O24" s="16">
        <f t="shared" si="14"/>
        <v>0</v>
      </c>
      <c r="P24" s="16">
        <f t="shared" si="15"/>
        <v>0.66666666666666663</v>
      </c>
      <c r="Q24" s="45">
        <f t="shared" si="16"/>
        <v>0.1875</v>
      </c>
      <c r="S24" s="128"/>
      <c r="T24" s="128"/>
      <c r="U24" s="128"/>
    </row>
    <row r="25" spans="1:21" ht="15" thickBot="1">
      <c r="A25" s="118" t="s">
        <v>17</v>
      </c>
      <c r="B25" s="16">
        <f t="shared" si="2"/>
        <v>0.33333333333333331</v>
      </c>
      <c r="C25" s="16">
        <f t="shared" si="1"/>
        <v>0.66666666666666663</v>
      </c>
      <c r="D25" s="16">
        <f t="shared" si="3"/>
        <v>0</v>
      </c>
      <c r="E25" s="16">
        <f t="shared" si="4"/>
        <v>1</v>
      </c>
      <c r="F25" s="16">
        <f t="shared" si="5"/>
        <v>0</v>
      </c>
      <c r="G25" s="16">
        <f t="shared" si="6"/>
        <v>0</v>
      </c>
      <c r="H25" s="16">
        <f t="shared" si="7"/>
        <v>0</v>
      </c>
      <c r="I25" s="16">
        <f t="shared" si="8"/>
        <v>0</v>
      </c>
      <c r="J25" s="16">
        <f t="shared" si="9"/>
        <v>0.66666666666666663</v>
      </c>
      <c r="K25" s="16">
        <f t="shared" si="10"/>
        <v>0</v>
      </c>
      <c r="L25" s="16">
        <f t="shared" si="11"/>
        <v>0</v>
      </c>
      <c r="M25" s="16">
        <f t="shared" si="12"/>
        <v>0.33333333333333331</v>
      </c>
      <c r="N25" s="16">
        <f t="shared" si="13"/>
        <v>0</v>
      </c>
      <c r="O25" s="16">
        <f t="shared" si="14"/>
        <v>0</v>
      </c>
      <c r="P25" s="16">
        <f t="shared" si="15"/>
        <v>0</v>
      </c>
      <c r="Q25" s="45">
        <f t="shared" si="16"/>
        <v>9.375E-2</v>
      </c>
      <c r="S25" s="128"/>
      <c r="T25" s="128"/>
      <c r="U25" s="128"/>
    </row>
    <row r="26" spans="1:21" ht="15" thickBot="1">
      <c r="A26" s="15" t="s">
        <v>8</v>
      </c>
      <c r="B26" s="70">
        <f>B13/Q13</f>
        <v>0.4375</v>
      </c>
      <c r="C26" s="31">
        <f t="shared" si="1"/>
        <v>0.5625</v>
      </c>
      <c r="D26" s="71">
        <f>SUM(D18:D25)</f>
        <v>0</v>
      </c>
      <c r="E26" s="31">
        <f t="shared" si="4"/>
        <v>0.40625</v>
      </c>
      <c r="F26" s="31">
        <f t="shared" si="5"/>
        <v>0.4375</v>
      </c>
      <c r="G26" s="31">
        <f t="shared" si="6"/>
        <v>0.125</v>
      </c>
      <c r="H26" s="31">
        <f t="shared" si="7"/>
        <v>3.125E-2</v>
      </c>
      <c r="I26" s="71">
        <f>SUM(I18:I25)</f>
        <v>0</v>
      </c>
      <c r="J26" s="31">
        <f t="shared" si="9"/>
        <v>0.15625</v>
      </c>
      <c r="K26" s="31">
        <f t="shared" si="10"/>
        <v>6.25E-2</v>
      </c>
      <c r="L26" s="31">
        <f t="shared" si="11"/>
        <v>0</v>
      </c>
      <c r="M26" s="31">
        <f t="shared" si="12"/>
        <v>3.125E-2</v>
      </c>
      <c r="N26" s="31">
        <f t="shared" si="13"/>
        <v>0</v>
      </c>
      <c r="O26" s="31">
        <f t="shared" si="14"/>
        <v>3.125E-2</v>
      </c>
      <c r="P26" s="31">
        <f t="shared" si="15"/>
        <v>0.71875</v>
      </c>
      <c r="Q26" s="51">
        <f t="shared" si="16"/>
        <v>1</v>
      </c>
      <c r="S26" s="128"/>
      <c r="T26" s="128"/>
      <c r="U26" s="128"/>
    </row>
  </sheetData>
  <mergeCells count="8">
    <mergeCell ref="B3:C3"/>
    <mergeCell ref="D3:I3"/>
    <mergeCell ref="J3:P3"/>
    <mergeCell ref="Q3:Q4"/>
    <mergeCell ref="B16:C16"/>
    <mergeCell ref="D16:I16"/>
    <mergeCell ref="J16:P16"/>
    <mergeCell ref="Q16:Q1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7A4E4-3BFF-4C14-9620-AB9323FED2D4}">
  <dimension ref="A1:N26"/>
  <sheetViews>
    <sheetView topLeftCell="A9" zoomScaleNormal="100" zoomScaleSheetLayoutView="100" workbookViewId="0">
      <selection activeCell="E20" sqref="E20"/>
    </sheetView>
  </sheetViews>
  <sheetFormatPr defaultColWidth="8.85546875" defaultRowHeight="14.45"/>
  <cols>
    <col min="1" max="1" width="19.85546875" customWidth="1"/>
    <col min="2" max="2" width="12.42578125" bestFit="1" customWidth="1"/>
    <col min="3" max="3" width="12.5703125" bestFit="1" customWidth="1"/>
    <col min="12" max="12" width="15.5703125" customWidth="1"/>
  </cols>
  <sheetData>
    <row r="1" spans="1:12">
      <c r="A1" s="4" t="s">
        <v>92</v>
      </c>
    </row>
    <row r="2" spans="1:12" ht="15" thickBot="1"/>
    <row r="3" spans="1:12" ht="15" thickBot="1">
      <c r="A3" s="172" t="s">
        <v>93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4"/>
    </row>
    <row r="4" spans="1:12" ht="27" customHeight="1" thickBot="1">
      <c r="A4" s="175"/>
      <c r="B4" s="176"/>
      <c r="C4" s="177"/>
      <c r="D4" s="178" t="s">
        <v>26</v>
      </c>
      <c r="E4" s="179"/>
      <c r="F4" s="180" t="s">
        <v>1</v>
      </c>
      <c r="G4" s="179"/>
      <c r="H4" s="181"/>
      <c r="I4" s="180" t="s">
        <v>19</v>
      </c>
      <c r="J4" s="179"/>
      <c r="K4" s="179"/>
      <c r="L4" s="181"/>
    </row>
    <row r="5" spans="1:12" ht="28.35" customHeight="1">
      <c r="A5" s="182" t="s">
        <v>94</v>
      </c>
      <c r="B5" s="55" t="s">
        <v>95</v>
      </c>
      <c r="C5" s="55" t="s">
        <v>96</v>
      </c>
      <c r="D5" s="184" t="s">
        <v>29</v>
      </c>
      <c r="E5" s="184" t="s">
        <v>28</v>
      </c>
      <c r="F5" s="186" t="s">
        <v>69</v>
      </c>
      <c r="G5" s="187" t="s">
        <v>68</v>
      </c>
      <c r="H5" s="187" t="s">
        <v>97</v>
      </c>
      <c r="I5" s="186" t="s">
        <v>21</v>
      </c>
      <c r="J5" s="186" t="s">
        <v>22</v>
      </c>
      <c r="K5" s="186" t="s">
        <v>23</v>
      </c>
      <c r="L5" s="186" t="s">
        <v>24</v>
      </c>
    </row>
    <row r="6" spans="1:12" ht="18" customHeight="1" thickBot="1">
      <c r="A6" s="183"/>
      <c r="B6" s="56" t="s">
        <v>98</v>
      </c>
      <c r="C6" s="56" t="s">
        <v>99</v>
      </c>
      <c r="D6" s="185"/>
      <c r="E6" s="185"/>
      <c r="F6" s="185"/>
      <c r="G6" s="188"/>
      <c r="H6" s="188"/>
      <c r="I6" s="185"/>
      <c r="J6" s="185"/>
      <c r="K6" s="185"/>
      <c r="L6" s="185"/>
    </row>
    <row r="7" spans="1:12" ht="15" thickBot="1">
      <c r="A7" s="120" t="s">
        <v>11</v>
      </c>
      <c r="B7" s="17">
        <v>2</v>
      </c>
      <c r="C7" s="17">
        <v>12</v>
      </c>
      <c r="D7" s="17">
        <v>8</v>
      </c>
      <c r="E7" s="17">
        <v>4</v>
      </c>
      <c r="F7" s="17">
        <v>11</v>
      </c>
      <c r="G7" s="17">
        <v>1</v>
      </c>
      <c r="H7" s="17">
        <v>0</v>
      </c>
      <c r="I7" s="17">
        <v>0</v>
      </c>
      <c r="J7" s="17">
        <v>7</v>
      </c>
      <c r="K7" s="17">
        <v>3</v>
      </c>
      <c r="L7" s="17">
        <v>2</v>
      </c>
    </row>
    <row r="8" spans="1:12" ht="15" thickBot="1">
      <c r="A8" s="120" t="s">
        <v>100</v>
      </c>
      <c r="B8" s="19">
        <v>1</v>
      </c>
      <c r="C8" s="19">
        <v>24</v>
      </c>
      <c r="D8" s="18">
        <v>10</v>
      </c>
      <c r="E8" s="18">
        <v>14</v>
      </c>
      <c r="F8" s="18">
        <v>20</v>
      </c>
      <c r="G8" s="18">
        <v>4</v>
      </c>
      <c r="H8" s="20">
        <v>0</v>
      </c>
      <c r="I8" s="18">
        <v>9</v>
      </c>
      <c r="J8" s="18">
        <v>13</v>
      </c>
      <c r="K8" s="18">
        <v>1</v>
      </c>
      <c r="L8" s="18">
        <v>1</v>
      </c>
    </row>
    <row r="9" spans="1:12" ht="15" thickBot="1">
      <c r="A9" s="120" t="s">
        <v>101</v>
      </c>
      <c r="B9" s="19">
        <v>1</v>
      </c>
      <c r="C9" s="19">
        <v>7</v>
      </c>
      <c r="D9" s="18">
        <v>3</v>
      </c>
      <c r="E9" s="18">
        <v>4</v>
      </c>
      <c r="F9" s="18">
        <v>6</v>
      </c>
      <c r="G9" s="18">
        <v>1</v>
      </c>
      <c r="H9" s="20">
        <v>0</v>
      </c>
      <c r="I9" s="18">
        <v>2</v>
      </c>
      <c r="J9" s="18">
        <v>4</v>
      </c>
      <c r="K9" s="18">
        <v>1</v>
      </c>
      <c r="L9" s="18">
        <v>0</v>
      </c>
    </row>
    <row r="10" spans="1:12" ht="15" thickBot="1">
      <c r="A10" s="121" t="s">
        <v>102</v>
      </c>
      <c r="B10" s="21" t="s">
        <v>103</v>
      </c>
      <c r="C10" s="21">
        <v>52</v>
      </c>
      <c r="D10" s="21">
        <v>25</v>
      </c>
      <c r="E10" s="21">
        <v>27</v>
      </c>
      <c r="F10" s="21">
        <v>42</v>
      </c>
      <c r="G10" s="21">
        <v>10</v>
      </c>
      <c r="H10" s="21">
        <v>0</v>
      </c>
      <c r="I10" s="21">
        <v>48</v>
      </c>
      <c r="J10" s="21">
        <v>4</v>
      </c>
      <c r="K10" s="21">
        <v>0</v>
      </c>
      <c r="L10" s="21">
        <v>0</v>
      </c>
    </row>
    <row r="11" spans="1:12" ht="15" thickBot="1">
      <c r="A11" s="121" t="s">
        <v>104</v>
      </c>
      <c r="B11" s="21" t="s">
        <v>103</v>
      </c>
      <c r="C11" s="21">
        <v>68</v>
      </c>
      <c r="D11" s="21">
        <v>35</v>
      </c>
      <c r="E11" s="21">
        <v>33</v>
      </c>
      <c r="F11" s="21">
        <v>53</v>
      </c>
      <c r="G11" s="21">
        <v>15</v>
      </c>
      <c r="H11" s="21">
        <v>0</v>
      </c>
      <c r="I11" s="21">
        <v>64</v>
      </c>
      <c r="J11" s="21">
        <v>4</v>
      </c>
      <c r="K11" s="21">
        <v>0</v>
      </c>
      <c r="L11" s="21">
        <v>0</v>
      </c>
    </row>
    <row r="12" spans="1:12" ht="15" thickBot="1">
      <c r="A12" s="121" t="s">
        <v>15</v>
      </c>
      <c r="B12" s="21">
        <v>1</v>
      </c>
      <c r="C12" s="21">
        <v>2</v>
      </c>
      <c r="D12" s="21">
        <v>0</v>
      </c>
      <c r="E12" s="21">
        <v>2</v>
      </c>
      <c r="F12" s="21">
        <v>2</v>
      </c>
      <c r="G12" s="21">
        <v>0</v>
      </c>
      <c r="H12" s="21">
        <v>0</v>
      </c>
      <c r="I12" s="21">
        <v>0</v>
      </c>
      <c r="J12" s="21">
        <v>2</v>
      </c>
      <c r="K12" s="21">
        <v>0</v>
      </c>
      <c r="L12" s="21">
        <v>0</v>
      </c>
    </row>
    <row r="13" spans="1:12" ht="15" thickBot="1">
      <c r="A13" s="22" t="s">
        <v>8</v>
      </c>
      <c r="B13" s="23">
        <f>SUM(B7:B9)+B12</f>
        <v>5</v>
      </c>
      <c r="C13" s="23">
        <f>SUM(C7:C12)</f>
        <v>165</v>
      </c>
      <c r="D13" s="23">
        <f t="shared" ref="D13:L13" si="0">SUM(D7:D12)</f>
        <v>81</v>
      </c>
      <c r="E13" s="23">
        <f t="shared" si="0"/>
        <v>84</v>
      </c>
      <c r="F13" s="23">
        <f t="shared" si="0"/>
        <v>134</v>
      </c>
      <c r="G13" s="23">
        <f t="shared" si="0"/>
        <v>31</v>
      </c>
      <c r="H13" s="23">
        <f t="shared" si="0"/>
        <v>0</v>
      </c>
      <c r="I13" s="23">
        <f t="shared" si="0"/>
        <v>123</v>
      </c>
      <c r="J13" s="23">
        <f t="shared" si="0"/>
        <v>34</v>
      </c>
      <c r="K13" s="23">
        <f t="shared" si="0"/>
        <v>5</v>
      </c>
      <c r="L13" s="23">
        <f t="shared" si="0"/>
        <v>3</v>
      </c>
    </row>
    <row r="15" spans="1:12" ht="15" thickBot="1"/>
    <row r="16" spans="1:12" ht="15" thickBot="1">
      <c r="A16" s="172" t="s">
        <v>105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4"/>
    </row>
    <row r="17" spans="1:14" ht="15" customHeight="1" thickBot="1">
      <c r="A17" s="57"/>
      <c r="B17" s="58"/>
      <c r="C17" s="58"/>
      <c r="D17" s="178" t="s">
        <v>26</v>
      </c>
      <c r="E17" s="179"/>
      <c r="F17" s="180" t="s">
        <v>1</v>
      </c>
      <c r="G17" s="179"/>
      <c r="H17" s="181"/>
      <c r="I17" s="189" t="s">
        <v>19</v>
      </c>
      <c r="J17" s="189"/>
      <c r="K17" s="189"/>
      <c r="L17" s="190"/>
    </row>
    <row r="18" spans="1:14" ht="22.7" customHeight="1">
      <c r="A18" s="182" t="s">
        <v>94</v>
      </c>
      <c r="B18" s="187" t="s">
        <v>106</v>
      </c>
      <c r="C18" s="187" t="s">
        <v>107</v>
      </c>
      <c r="D18" s="184" t="s">
        <v>29</v>
      </c>
      <c r="E18" s="184" t="s">
        <v>28</v>
      </c>
      <c r="F18" s="184" t="s">
        <v>69</v>
      </c>
      <c r="G18" s="187" t="s">
        <v>68</v>
      </c>
      <c r="H18" s="187" t="s">
        <v>97</v>
      </c>
      <c r="I18" s="146" t="s">
        <v>21</v>
      </c>
      <c r="J18" s="146" t="s">
        <v>22</v>
      </c>
      <c r="K18" s="146" t="s">
        <v>23</v>
      </c>
      <c r="L18" s="146" t="s">
        <v>24</v>
      </c>
    </row>
    <row r="19" spans="1:14" ht="28.35" customHeight="1" thickBot="1">
      <c r="A19" s="183"/>
      <c r="B19" s="188"/>
      <c r="C19" s="188"/>
      <c r="D19" s="185"/>
      <c r="E19" s="185"/>
      <c r="F19" s="185"/>
      <c r="G19" s="188"/>
      <c r="H19" s="188"/>
      <c r="I19" s="147"/>
      <c r="J19" s="147"/>
      <c r="K19" s="147"/>
      <c r="L19" s="147"/>
    </row>
    <row r="20" spans="1:14" ht="15" thickBot="1">
      <c r="A20" s="120" t="s">
        <v>11</v>
      </c>
      <c r="B20" s="17">
        <v>2</v>
      </c>
      <c r="C20" s="17">
        <v>12</v>
      </c>
      <c r="D20" s="16">
        <f>D7/C7/1</f>
        <v>0.66666666666666663</v>
      </c>
      <c r="E20" s="16">
        <f>E7/C7/1</f>
        <v>0.33333333333333331</v>
      </c>
      <c r="F20" s="16">
        <f>F7/C7/1</f>
        <v>0.91666666666666663</v>
      </c>
      <c r="G20" s="16">
        <f>G7/C7/1</f>
        <v>8.3333333333333329E-2</v>
      </c>
      <c r="H20" s="16">
        <f>H7/C7/1</f>
        <v>0</v>
      </c>
      <c r="I20" s="16">
        <f>I7/C7/1</f>
        <v>0</v>
      </c>
      <c r="J20" s="16">
        <f>J7/C7/1</f>
        <v>0.58333333333333337</v>
      </c>
      <c r="K20" s="16">
        <f>K7/C7/1</f>
        <v>0.25</v>
      </c>
      <c r="L20" s="16">
        <f>L7/C7/1</f>
        <v>0.16666666666666666</v>
      </c>
      <c r="M20" s="24"/>
    </row>
    <row r="21" spans="1:14" ht="15" thickBot="1">
      <c r="A21" s="122" t="s">
        <v>100</v>
      </c>
      <c r="B21" s="19">
        <v>1</v>
      </c>
      <c r="C21" s="19">
        <v>24</v>
      </c>
      <c r="D21" s="16">
        <f>D8/C8/1</f>
        <v>0.41666666666666669</v>
      </c>
      <c r="E21" s="16">
        <f>E8/C8/1</f>
        <v>0.58333333333333337</v>
      </c>
      <c r="F21" s="16">
        <f>F8/C8/1</f>
        <v>0.83333333333333337</v>
      </c>
      <c r="G21" s="16">
        <f>G8/C8/1</f>
        <v>0.16666666666666666</v>
      </c>
      <c r="H21" s="16">
        <f>H8/C8/1</f>
        <v>0</v>
      </c>
      <c r="I21" s="16">
        <f>I8/C8/1</f>
        <v>0.375</v>
      </c>
      <c r="J21" s="16">
        <f>J8/C8/1</f>
        <v>0.54166666666666663</v>
      </c>
      <c r="K21" s="16">
        <f>K8/C8/1</f>
        <v>4.1666666666666664E-2</v>
      </c>
      <c r="L21" s="16">
        <f>L8/C8/1</f>
        <v>4.1666666666666664E-2</v>
      </c>
      <c r="M21" s="24"/>
    </row>
    <row r="22" spans="1:14" ht="15" thickBot="1">
      <c r="A22" s="122" t="s">
        <v>101</v>
      </c>
      <c r="B22" s="19">
        <v>1</v>
      </c>
      <c r="C22" s="19">
        <v>7</v>
      </c>
      <c r="D22" s="16">
        <f>D9/C9/1</f>
        <v>0.42857142857142855</v>
      </c>
      <c r="E22" s="16">
        <f>E9/C9/1</f>
        <v>0.5714285714285714</v>
      </c>
      <c r="F22" s="16">
        <f>F9/C9/1</f>
        <v>0.8571428571428571</v>
      </c>
      <c r="G22" s="16">
        <f>G9/C9/1</f>
        <v>0.14285714285714285</v>
      </c>
      <c r="H22" s="16">
        <f>H9/C9/1</f>
        <v>0</v>
      </c>
      <c r="I22" s="16">
        <f>I9/C9/1</f>
        <v>0.2857142857142857</v>
      </c>
      <c r="J22" s="16">
        <f>J9/C9/1</f>
        <v>0.5714285714285714</v>
      </c>
      <c r="K22" s="16">
        <f>K9/C9/1</f>
        <v>0.14285714285714285</v>
      </c>
      <c r="L22" s="16">
        <f>L9/C9/1</f>
        <v>0</v>
      </c>
      <c r="M22" s="24"/>
    </row>
    <row r="23" spans="1:14" ht="15" thickBot="1">
      <c r="A23" s="121" t="s">
        <v>102</v>
      </c>
      <c r="B23" s="21" t="s">
        <v>103</v>
      </c>
      <c r="C23" s="21">
        <v>52</v>
      </c>
      <c r="D23" s="16">
        <f>D10/C10/1</f>
        <v>0.48076923076923078</v>
      </c>
      <c r="E23" s="16">
        <f>E10/C10/1</f>
        <v>0.51923076923076927</v>
      </c>
      <c r="F23" s="16">
        <f>F10/C10/1</f>
        <v>0.80769230769230771</v>
      </c>
      <c r="G23" s="16">
        <f>G10/C10/1</f>
        <v>0.19230769230769232</v>
      </c>
      <c r="H23" s="16">
        <f>H10/C10/1</f>
        <v>0</v>
      </c>
      <c r="I23" s="16">
        <f>I10/C10/1</f>
        <v>0.92307692307692313</v>
      </c>
      <c r="J23" s="16">
        <f>J10/C10/1</f>
        <v>7.6923076923076927E-2</v>
      </c>
      <c r="K23" s="16">
        <f>K10/C10/1</f>
        <v>0</v>
      </c>
      <c r="L23" s="16">
        <f>L10/C10/1</f>
        <v>0</v>
      </c>
      <c r="M23" s="24"/>
    </row>
    <row r="24" spans="1:14" ht="15" thickBot="1">
      <c r="A24" s="121" t="s">
        <v>104</v>
      </c>
      <c r="B24" s="21" t="s">
        <v>103</v>
      </c>
      <c r="C24" s="21">
        <v>68</v>
      </c>
      <c r="D24" s="16">
        <f>D11/C11/1</f>
        <v>0.51470588235294112</v>
      </c>
      <c r="E24" s="16">
        <f>E11/C11/1</f>
        <v>0.48529411764705882</v>
      </c>
      <c r="F24" s="16">
        <f>F11/C11/1</f>
        <v>0.77941176470588236</v>
      </c>
      <c r="G24" s="16">
        <f>G11/C11/1</f>
        <v>0.22058823529411764</v>
      </c>
      <c r="H24" s="16">
        <f>H11/C11/1</f>
        <v>0</v>
      </c>
      <c r="I24" s="16">
        <f>I11/C11/1</f>
        <v>0.94117647058823528</v>
      </c>
      <c r="J24" s="16">
        <f>J11/C11/1</f>
        <v>5.8823529411764705E-2</v>
      </c>
      <c r="K24" s="16">
        <f>K11/C11/1</f>
        <v>0</v>
      </c>
      <c r="L24" s="16">
        <f>L11/C11/1</f>
        <v>0</v>
      </c>
      <c r="M24" s="24"/>
    </row>
    <row r="25" spans="1:14" ht="15" thickBot="1">
      <c r="A25" s="121" t="s">
        <v>15</v>
      </c>
      <c r="B25" s="21">
        <v>1</v>
      </c>
      <c r="C25" s="21">
        <v>2</v>
      </c>
      <c r="D25" s="16">
        <f>D12/$C$12</f>
        <v>0</v>
      </c>
      <c r="E25" s="16">
        <f t="shared" ref="E25:L25" si="1">E12/$C$12</f>
        <v>1</v>
      </c>
      <c r="F25" s="16">
        <f t="shared" si="1"/>
        <v>1</v>
      </c>
      <c r="G25" s="16">
        <f t="shared" si="1"/>
        <v>0</v>
      </c>
      <c r="H25" s="16">
        <f t="shared" si="1"/>
        <v>0</v>
      </c>
      <c r="I25" s="16">
        <f>I12/$C$12</f>
        <v>0</v>
      </c>
      <c r="J25" s="16">
        <f t="shared" si="1"/>
        <v>1</v>
      </c>
      <c r="K25" s="16">
        <f t="shared" si="1"/>
        <v>0</v>
      </c>
      <c r="L25" s="16">
        <f t="shared" si="1"/>
        <v>0</v>
      </c>
      <c r="M25" s="24"/>
      <c r="N25" s="138"/>
    </row>
    <row r="26" spans="1:14" ht="15" thickBot="1">
      <c r="A26" s="25" t="s">
        <v>8</v>
      </c>
      <c r="B26" s="6">
        <f>SUM(B20:B22)+B25</f>
        <v>5</v>
      </c>
      <c r="C26" s="23">
        <f>SUM(C20:C25)</f>
        <v>165</v>
      </c>
      <c r="D26" s="31">
        <f>D13/C13/1</f>
        <v>0.49090909090909091</v>
      </c>
      <c r="E26" s="31">
        <f t="shared" ref="E26" si="2">E13/C13/1</f>
        <v>0.50909090909090904</v>
      </c>
      <c r="F26" s="31">
        <f t="shared" ref="F26" si="3">F13/C13/1</f>
        <v>0.81212121212121213</v>
      </c>
      <c r="G26" s="31">
        <f t="shared" ref="G26" si="4">G13/C13/1</f>
        <v>0.18787878787878787</v>
      </c>
      <c r="H26" s="31">
        <f t="shared" ref="H26" si="5">H13/C13/1</f>
        <v>0</v>
      </c>
      <c r="I26" s="31">
        <f t="shared" ref="I26" si="6">I13/C13/1</f>
        <v>0.74545454545454548</v>
      </c>
      <c r="J26" s="31">
        <f t="shared" ref="J26" si="7">J13/C13/1</f>
        <v>0.20606060606060606</v>
      </c>
      <c r="K26" s="31">
        <f t="shared" ref="K26" si="8">K13/C13/1</f>
        <v>3.0303030303030304E-2</v>
      </c>
      <c r="L26" s="31">
        <f t="shared" ref="L26" si="9">L13/C13/1</f>
        <v>1.8181818181818181E-2</v>
      </c>
      <c r="M26" s="24"/>
    </row>
  </sheetData>
  <mergeCells count="27">
    <mergeCell ref="H18:H19"/>
    <mergeCell ref="D17:E17"/>
    <mergeCell ref="F17:H17"/>
    <mergeCell ref="I17:L17"/>
    <mergeCell ref="A18:A19"/>
    <mergeCell ref="B18:B19"/>
    <mergeCell ref="C18:C19"/>
    <mergeCell ref="D18:D19"/>
    <mergeCell ref="E18:E19"/>
    <mergeCell ref="F18:F19"/>
    <mergeCell ref="G18:G19"/>
    <mergeCell ref="A16:L16"/>
    <mergeCell ref="A3:L3"/>
    <mergeCell ref="A4:C4"/>
    <mergeCell ref="D4:E4"/>
    <mergeCell ref="F4:H4"/>
    <mergeCell ref="I4:L4"/>
    <mergeCell ref="A5:A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34DA6-3993-4FB6-B123-46D9625E2F5D}">
  <dimension ref="A1:L26"/>
  <sheetViews>
    <sheetView zoomScaleNormal="100" zoomScaleSheetLayoutView="100" workbookViewId="0">
      <selection activeCell="B31" sqref="B31"/>
    </sheetView>
  </sheetViews>
  <sheetFormatPr defaultColWidth="8.85546875" defaultRowHeight="14.45"/>
  <cols>
    <col min="1" max="1" width="20.85546875" customWidth="1"/>
    <col min="2" max="2" width="12.42578125" bestFit="1" customWidth="1"/>
    <col min="3" max="3" width="12.5703125" bestFit="1" customWidth="1"/>
  </cols>
  <sheetData>
    <row r="1" spans="1:12">
      <c r="A1" s="4" t="s">
        <v>108</v>
      </c>
    </row>
    <row r="2" spans="1:12" ht="15" thickBot="1">
      <c r="A2" s="4"/>
    </row>
    <row r="3" spans="1:12" ht="15" thickBot="1">
      <c r="A3" s="172" t="s">
        <v>109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4"/>
    </row>
    <row r="4" spans="1:12" ht="23.45" customHeight="1" thickBot="1">
      <c r="A4" s="175"/>
      <c r="B4" s="176"/>
      <c r="C4" s="177"/>
      <c r="D4" s="178" t="s">
        <v>26</v>
      </c>
      <c r="E4" s="179"/>
      <c r="F4" s="180" t="s">
        <v>1</v>
      </c>
      <c r="G4" s="179"/>
      <c r="H4" s="181"/>
      <c r="I4" s="180" t="s">
        <v>19</v>
      </c>
      <c r="J4" s="179"/>
      <c r="K4" s="179"/>
      <c r="L4" s="181"/>
    </row>
    <row r="5" spans="1:12">
      <c r="A5" s="182" t="s">
        <v>94</v>
      </c>
      <c r="B5" s="55" t="s">
        <v>95</v>
      </c>
      <c r="C5" s="55" t="s">
        <v>96</v>
      </c>
      <c r="D5" s="184" t="s">
        <v>29</v>
      </c>
      <c r="E5" s="184" t="s">
        <v>28</v>
      </c>
      <c r="F5" s="186" t="s">
        <v>69</v>
      </c>
      <c r="G5" s="187" t="s">
        <v>68</v>
      </c>
      <c r="H5" s="187" t="s">
        <v>97</v>
      </c>
      <c r="I5" s="186" t="s">
        <v>21</v>
      </c>
      <c r="J5" s="186" t="s">
        <v>22</v>
      </c>
      <c r="K5" s="186" t="s">
        <v>23</v>
      </c>
      <c r="L5" s="186" t="s">
        <v>24</v>
      </c>
    </row>
    <row r="6" spans="1:12" ht="15" thickBot="1">
      <c r="A6" s="183"/>
      <c r="B6" s="56" t="s">
        <v>98</v>
      </c>
      <c r="C6" s="56" t="s">
        <v>110</v>
      </c>
      <c r="D6" s="185"/>
      <c r="E6" s="185"/>
      <c r="F6" s="185"/>
      <c r="G6" s="188"/>
      <c r="H6" s="188"/>
      <c r="I6" s="185"/>
      <c r="J6" s="185"/>
      <c r="K6" s="185"/>
      <c r="L6" s="185"/>
    </row>
    <row r="7" spans="1:12" ht="15" thickBot="1">
      <c r="A7" s="120" t="s">
        <v>11</v>
      </c>
      <c r="B7" s="17">
        <v>2</v>
      </c>
      <c r="C7" s="17">
        <v>4</v>
      </c>
      <c r="D7" s="18">
        <v>3</v>
      </c>
      <c r="E7" s="18">
        <v>1</v>
      </c>
      <c r="F7" s="18">
        <v>3</v>
      </c>
      <c r="G7" s="18">
        <v>1</v>
      </c>
      <c r="H7" s="20">
        <v>0</v>
      </c>
      <c r="I7" s="18">
        <v>0</v>
      </c>
      <c r="J7" s="18">
        <v>2</v>
      </c>
      <c r="K7" s="18">
        <v>2</v>
      </c>
      <c r="L7" s="18">
        <v>0</v>
      </c>
    </row>
    <row r="8" spans="1:12" ht="15" thickBot="1">
      <c r="A8" s="122" t="s">
        <v>100</v>
      </c>
      <c r="B8" s="19">
        <v>1</v>
      </c>
      <c r="C8" s="19">
        <v>9</v>
      </c>
      <c r="D8" s="18">
        <v>4</v>
      </c>
      <c r="E8" s="18">
        <v>5</v>
      </c>
      <c r="F8" s="18">
        <v>8</v>
      </c>
      <c r="G8" s="18">
        <v>1</v>
      </c>
      <c r="H8" s="20">
        <v>0</v>
      </c>
      <c r="I8" s="18">
        <v>4</v>
      </c>
      <c r="J8" s="18">
        <v>4</v>
      </c>
      <c r="K8" s="18">
        <v>1</v>
      </c>
      <c r="L8" s="18">
        <v>0</v>
      </c>
    </row>
    <row r="9" spans="1:12" ht="15" thickBot="1">
      <c r="A9" s="122" t="s">
        <v>101</v>
      </c>
      <c r="B9" s="19">
        <v>1</v>
      </c>
      <c r="C9" s="19">
        <v>4</v>
      </c>
      <c r="D9" s="18">
        <v>1</v>
      </c>
      <c r="E9" s="18">
        <v>3</v>
      </c>
      <c r="F9" s="18">
        <v>4</v>
      </c>
      <c r="G9" s="18">
        <v>0</v>
      </c>
      <c r="H9" s="20">
        <v>0</v>
      </c>
      <c r="I9" s="18">
        <v>2</v>
      </c>
      <c r="J9" s="18">
        <v>2</v>
      </c>
      <c r="K9" s="18">
        <v>0</v>
      </c>
      <c r="L9" s="18">
        <v>0</v>
      </c>
    </row>
    <row r="10" spans="1:12" ht="15" thickBot="1">
      <c r="A10" s="121" t="s">
        <v>102</v>
      </c>
      <c r="B10" s="21" t="s">
        <v>103</v>
      </c>
      <c r="C10" s="21">
        <v>49</v>
      </c>
      <c r="D10" s="21">
        <v>24</v>
      </c>
      <c r="E10" s="21">
        <v>25</v>
      </c>
      <c r="F10" s="21">
        <v>39</v>
      </c>
      <c r="G10" s="21">
        <v>10</v>
      </c>
      <c r="H10" s="21">
        <v>0</v>
      </c>
      <c r="I10" s="21">
        <v>46</v>
      </c>
      <c r="J10" s="21">
        <v>3</v>
      </c>
      <c r="K10" s="21">
        <v>0</v>
      </c>
      <c r="L10" s="21">
        <v>0</v>
      </c>
    </row>
    <row r="11" spans="1:12" ht="15" thickBot="1">
      <c r="A11" s="121" t="s">
        <v>104</v>
      </c>
      <c r="B11" s="21" t="s">
        <v>103</v>
      </c>
      <c r="C11" s="21">
        <v>68</v>
      </c>
      <c r="D11" s="21">
        <v>35</v>
      </c>
      <c r="E11" s="21">
        <v>33</v>
      </c>
      <c r="F11" s="21">
        <v>53</v>
      </c>
      <c r="G11" s="21">
        <v>15</v>
      </c>
      <c r="H11" s="21">
        <v>0</v>
      </c>
      <c r="I11" s="21">
        <v>64</v>
      </c>
      <c r="J11" s="21">
        <v>4</v>
      </c>
      <c r="K11" s="21">
        <v>0</v>
      </c>
      <c r="L11" s="21">
        <v>0</v>
      </c>
    </row>
    <row r="12" spans="1:12" ht="15" thickBot="1">
      <c r="A12" s="121" t="s">
        <v>111</v>
      </c>
      <c r="B12" s="21">
        <v>1</v>
      </c>
      <c r="C12" s="21">
        <v>2</v>
      </c>
      <c r="D12" s="21">
        <v>0</v>
      </c>
      <c r="E12" s="21">
        <v>2</v>
      </c>
      <c r="F12" s="21">
        <v>2</v>
      </c>
      <c r="G12" s="21">
        <v>0</v>
      </c>
      <c r="H12" s="21">
        <v>0</v>
      </c>
      <c r="I12" s="21">
        <v>0</v>
      </c>
      <c r="J12" s="21">
        <v>2</v>
      </c>
      <c r="K12" s="21">
        <v>0</v>
      </c>
      <c r="L12" s="21">
        <v>0</v>
      </c>
    </row>
    <row r="13" spans="1:12" ht="15" thickBot="1">
      <c r="A13" s="25" t="s">
        <v>8</v>
      </c>
      <c r="B13" s="23">
        <f>SUM(B7:B12)</f>
        <v>5</v>
      </c>
      <c r="C13" s="26">
        <f>SUM(C7:C12)</f>
        <v>136</v>
      </c>
      <c r="D13" s="26">
        <f t="shared" ref="D13:L13" si="0">SUM(D7:D12)</f>
        <v>67</v>
      </c>
      <c r="E13" s="26">
        <f t="shared" si="0"/>
        <v>69</v>
      </c>
      <c r="F13" s="26">
        <f t="shared" si="0"/>
        <v>109</v>
      </c>
      <c r="G13" s="26">
        <f t="shared" si="0"/>
        <v>27</v>
      </c>
      <c r="H13" s="26">
        <f t="shared" si="0"/>
        <v>0</v>
      </c>
      <c r="I13" s="26">
        <f t="shared" si="0"/>
        <v>116</v>
      </c>
      <c r="J13" s="26">
        <f t="shared" si="0"/>
        <v>17</v>
      </c>
      <c r="K13" s="26">
        <f t="shared" si="0"/>
        <v>3</v>
      </c>
      <c r="L13" s="26">
        <f t="shared" si="0"/>
        <v>0</v>
      </c>
    </row>
    <row r="14" spans="1:12" s="130" customFormat="1" ht="12">
      <c r="A14" s="136"/>
    </row>
    <row r="15" spans="1:12" ht="15" thickBot="1"/>
    <row r="16" spans="1:12" ht="15" thickBot="1">
      <c r="A16" s="172" t="s">
        <v>112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4"/>
    </row>
    <row r="17" spans="1:12" ht="15" thickBot="1">
      <c r="A17" s="191"/>
      <c r="B17" s="192"/>
      <c r="C17" s="193"/>
      <c r="D17" s="194" t="s">
        <v>26</v>
      </c>
      <c r="E17" s="195"/>
      <c r="F17" s="178" t="s">
        <v>1</v>
      </c>
      <c r="G17" s="179"/>
      <c r="H17" s="181"/>
      <c r="I17" s="180" t="s">
        <v>19</v>
      </c>
      <c r="J17" s="179"/>
      <c r="K17" s="179"/>
      <c r="L17" s="181"/>
    </row>
    <row r="18" spans="1:12" ht="25.7" customHeight="1">
      <c r="A18" s="182" t="s">
        <v>94</v>
      </c>
      <c r="B18" s="55" t="s">
        <v>95</v>
      </c>
      <c r="C18" s="55" t="s">
        <v>96</v>
      </c>
      <c r="D18" s="184" t="s">
        <v>29</v>
      </c>
      <c r="E18" s="184" t="s">
        <v>28</v>
      </c>
      <c r="F18" s="186" t="s">
        <v>69</v>
      </c>
      <c r="G18" s="187" t="s">
        <v>68</v>
      </c>
      <c r="H18" s="187" t="s">
        <v>97</v>
      </c>
      <c r="I18" s="186" t="s">
        <v>21</v>
      </c>
      <c r="J18" s="186" t="s">
        <v>22</v>
      </c>
      <c r="K18" s="186" t="s">
        <v>23</v>
      </c>
      <c r="L18" s="186" t="s">
        <v>24</v>
      </c>
    </row>
    <row r="19" spans="1:12" ht="15" thickBot="1">
      <c r="A19" s="183"/>
      <c r="B19" s="56" t="s">
        <v>98</v>
      </c>
      <c r="C19" s="56" t="s">
        <v>110</v>
      </c>
      <c r="D19" s="185"/>
      <c r="E19" s="185"/>
      <c r="F19" s="185"/>
      <c r="G19" s="188"/>
      <c r="H19" s="188"/>
      <c r="I19" s="185"/>
      <c r="J19" s="185"/>
      <c r="K19" s="185"/>
      <c r="L19" s="185"/>
    </row>
    <row r="20" spans="1:12" ht="15" thickBot="1">
      <c r="A20" s="120" t="s">
        <v>11</v>
      </c>
      <c r="B20" s="17">
        <v>2</v>
      </c>
      <c r="C20" s="17">
        <v>4</v>
      </c>
      <c r="D20" s="29">
        <f>D7/C7/1</f>
        <v>0.75</v>
      </c>
      <c r="E20" s="29">
        <f>E7/C7/1</f>
        <v>0.25</v>
      </c>
      <c r="F20" s="29">
        <f>F7/C7/1</f>
        <v>0.75</v>
      </c>
      <c r="G20" s="30">
        <f>G7/C7/1</f>
        <v>0.25</v>
      </c>
      <c r="H20" s="30">
        <f>H7/C7/1</f>
        <v>0</v>
      </c>
      <c r="I20" s="30">
        <f>I7/C7/1</f>
        <v>0</v>
      </c>
      <c r="J20" s="30">
        <f>J7/C7/1</f>
        <v>0.5</v>
      </c>
      <c r="K20" s="30">
        <f>K7/C7/1</f>
        <v>0.5</v>
      </c>
      <c r="L20" s="30">
        <f>L7/C7/1</f>
        <v>0</v>
      </c>
    </row>
    <row r="21" spans="1:12" ht="15" thickBot="1">
      <c r="A21" s="120" t="s">
        <v>100</v>
      </c>
      <c r="B21" s="19">
        <v>1</v>
      </c>
      <c r="C21" s="19">
        <v>9</v>
      </c>
      <c r="D21" s="29">
        <f>D8/C8/1</f>
        <v>0.44444444444444442</v>
      </c>
      <c r="E21" s="29">
        <f>E8/C8/1</f>
        <v>0.55555555555555558</v>
      </c>
      <c r="F21" s="29">
        <f>F8/C8/1</f>
        <v>0.88888888888888884</v>
      </c>
      <c r="G21" s="30">
        <f>G8/C8/1</f>
        <v>0.1111111111111111</v>
      </c>
      <c r="H21" s="30">
        <f>H8/C8/1</f>
        <v>0</v>
      </c>
      <c r="I21" s="30">
        <f>I8/C8/1</f>
        <v>0.44444444444444442</v>
      </c>
      <c r="J21" s="30">
        <f>J8/C8/1</f>
        <v>0.44444444444444442</v>
      </c>
      <c r="K21" s="30">
        <f>K8/C8/1</f>
        <v>0.1111111111111111</v>
      </c>
      <c r="L21" s="30">
        <f>L8/C8/1</f>
        <v>0</v>
      </c>
    </row>
    <row r="22" spans="1:12" ht="15" thickBot="1">
      <c r="A22" s="120" t="s">
        <v>101</v>
      </c>
      <c r="B22" s="19">
        <v>1</v>
      </c>
      <c r="C22" s="19">
        <v>4</v>
      </c>
      <c r="D22" s="29">
        <f>D9/C9/1</f>
        <v>0.25</v>
      </c>
      <c r="E22" s="29">
        <f>E9/C9/1</f>
        <v>0.75</v>
      </c>
      <c r="F22" s="29">
        <f>F9/C9/1</f>
        <v>1</v>
      </c>
      <c r="G22" s="30">
        <f>G9/C9/1</f>
        <v>0</v>
      </c>
      <c r="H22" s="30">
        <f>H9/C9/1</f>
        <v>0</v>
      </c>
      <c r="I22" s="30">
        <f>I9/C9/1</f>
        <v>0.5</v>
      </c>
      <c r="J22" s="30">
        <f>J9/C9/1</f>
        <v>0.5</v>
      </c>
      <c r="K22" s="30">
        <f>K9/C9/1</f>
        <v>0</v>
      </c>
      <c r="L22" s="30">
        <f>L9/C9/1</f>
        <v>0</v>
      </c>
    </row>
    <row r="23" spans="1:12" ht="15" thickBot="1">
      <c r="A23" s="123" t="s">
        <v>102</v>
      </c>
      <c r="B23" s="21" t="s">
        <v>103</v>
      </c>
      <c r="C23" s="21">
        <v>49</v>
      </c>
      <c r="D23" s="29">
        <f>D10/C10/1</f>
        <v>0.48979591836734693</v>
      </c>
      <c r="E23" s="29">
        <f>E10/C10/1</f>
        <v>0.51020408163265307</v>
      </c>
      <c r="F23" s="29">
        <f>F10/C10/1</f>
        <v>0.79591836734693877</v>
      </c>
      <c r="G23" s="30">
        <f>G10/C10/1</f>
        <v>0.20408163265306123</v>
      </c>
      <c r="H23" s="30">
        <f>H10/C10/1</f>
        <v>0</v>
      </c>
      <c r="I23" s="30">
        <f>I10/C10/1</f>
        <v>0.93877551020408168</v>
      </c>
      <c r="J23" s="30">
        <f>J10/C10/1</f>
        <v>6.1224489795918366E-2</v>
      </c>
      <c r="K23" s="30">
        <f>K10/C10/1</f>
        <v>0</v>
      </c>
      <c r="L23" s="30">
        <f>L10/C10/1</f>
        <v>0</v>
      </c>
    </row>
    <row r="24" spans="1:12" ht="15" thickBot="1">
      <c r="A24" s="121" t="s">
        <v>104</v>
      </c>
      <c r="B24" s="21" t="s">
        <v>103</v>
      </c>
      <c r="C24" s="21">
        <v>68</v>
      </c>
      <c r="D24" s="29">
        <f>D11/C11/1</f>
        <v>0.51470588235294112</v>
      </c>
      <c r="E24" s="29">
        <f>E11/C11/1</f>
        <v>0.48529411764705882</v>
      </c>
      <c r="F24" s="29">
        <f>F11/C11/1</f>
        <v>0.77941176470588236</v>
      </c>
      <c r="G24" s="30">
        <f>G11/C11/1</f>
        <v>0.22058823529411764</v>
      </c>
      <c r="H24" s="30">
        <f>H11/C11/1</f>
        <v>0</v>
      </c>
      <c r="I24" s="30">
        <f>I11/C11/1</f>
        <v>0.94117647058823528</v>
      </c>
      <c r="J24" s="30">
        <f>J11/C11/1</f>
        <v>5.8823529411764705E-2</v>
      </c>
      <c r="K24" s="30">
        <f>K11/C11/1</f>
        <v>0</v>
      </c>
      <c r="L24" s="30">
        <f>L11/C11/1</f>
        <v>0</v>
      </c>
    </row>
    <row r="25" spans="1:12" ht="15" thickBot="1">
      <c r="A25" s="121" t="s">
        <v>111</v>
      </c>
      <c r="B25" s="21">
        <v>1</v>
      </c>
      <c r="C25" s="21">
        <v>2</v>
      </c>
      <c r="D25" s="29">
        <f>D12/$C$12</f>
        <v>0</v>
      </c>
      <c r="E25" s="29">
        <f t="shared" ref="E25:L25" si="1">E12/$C$12</f>
        <v>1</v>
      </c>
      <c r="F25" s="29">
        <f t="shared" si="1"/>
        <v>1</v>
      </c>
      <c r="G25" s="29">
        <f t="shared" si="1"/>
        <v>0</v>
      </c>
      <c r="H25" s="29">
        <f t="shared" si="1"/>
        <v>0</v>
      </c>
      <c r="I25" s="29">
        <f t="shared" si="1"/>
        <v>0</v>
      </c>
      <c r="J25" s="29">
        <f t="shared" si="1"/>
        <v>1</v>
      </c>
      <c r="K25" s="29">
        <f t="shared" si="1"/>
        <v>0</v>
      </c>
      <c r="L25" s="29">
        <f t="shared" si="1"/>
        <v>0</v>
      </c>
    </row>
    <row r="26" spans="1:12" ht="15" thickBot="1">
      <c r="A26" s="25" t="s">
        <v>8</v>
      </c>
      <c r="B26" s="23">
        <f>SUM(B20:B22)+B25</f>
        <v>5</v>
      </c>
      <c r="C26" s="26">
        <f>SUM(C20:C25)</f>
        <v>136</v>
      </c>
      <c r="D26" s="72">
        <f>D13/C13/1</f>
        <v>0.49264705882352944</v>
      </c>
      <c r="E26" s="72">
        <f t="shared" ref="E26" si="2">E13/C13/1</f>
        <v>0.50735294117647056</v>
      </c>
      <c r="F26" s="72">
        <f t="shared" ref="F26" si="3">F13/C13/1</f>
        <v>0.80147058823529416</v>
      </c>
      <c r="G26" s="27">
        <f t="shared" ref="G26" si="4">G13/C13/1</f>
        <v>0.19852941176470587</v>
      </c>
      <c r="H26" s="27">
        <f t="shared" ref="H26" si="5">H13/C13/1</f>
        <v>0</v>
      </c>
      <c r="I26" s="27">
        <f t="shared" ref="I26" si="6">I13/C13/1</f>
        <v>0.8529411764705882</v>
      </c>
      <c r="J26" s="27">
        <f t="shared" ref="J26" si="7">J13/C13/1</f>
        <v>0.125</v>
      </c>
      <c r="K26" s="27">
        <f t="shared" ref="K26" si="8">K13/C13/1</f>
        <v>2.2058823529411766E-2</v>
      </c>
      <c r="L26" s="27">
        <f t="shared" ref="L26" si="9">L13/C13/1</f>
        <v>0</v>
      </c>
    </row>
  </sheetData>
  <mergeCells count="30">
    <mergeCell ref="I18:I19"/>
    <mergeCell ref="J18:J19"/>
    <mergeCell ref="K18:K19"/>
    <mergeCell ref="L18:L19"/>
    <mergeCell ref="A17:C17"/>
    <mergeCell ref="D17:E17"/>
    <mergeCell ref="F17:H17"/>
    <mergeCell ref="I17:L17"/>
    <mergeCell ref="A18:A19"/>
    <mergeCell ref="D18:D19"/>
    <mergeCell ref="E18:E19"/>
    <mergeCell ref="F18:F19"/>
    <mergeCell ref="G18:G19"/>
    <mergeCell ref="H18:H19"/>
    <mergeCell ref="A16:L16"/>
    <mergeCell ref="A3:L3"/>
    <mergeCell ref="A4:C4"/>
    <mergeCell ref="D4:E4"/>
    <mergeCell ref="F4:H4"/>
    <mergeCell ref="I4:L4"/>
    <mergeCell ref="A5:A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8"/>
  <sheetViews>
    <sheetView zoomScaleNormal="100" zoomScaleSheetLayoutView="100" workbookViewId="0">
      <selection activeCell="R21" sqref="R21"/>
    </sheetView>
  </sheetViews>
  <sheetFormatPr defaultColWidth="8.85546875" defaultRowHeight="14.45"/>
  <cols>
    <col min="1" max="1" width="14.140625" customWidth="1"/>
    <col min="2" max="2" width="12.5703125" customWidth="1"/>
    <col min="3" max="3" width="12.140625" customWidth="1"/>
    <col min="4" max="4" width="14" customWidth="1"/>
    <col min="5" max="5" width="14.140625" customWidth="1"/>
    <col min="6" max="6" width="13" customWidth="1"/>
    <col min="8" max="8" width="12.5703125" customWidth="1"/>
  </cols>
  <sheetData>
    <row r="1" spans="1:8">
      <c r="A1" s="4" t="s">
        <v>113</v>
      </c>
      <c r="B1" s="32"/>
      <c r="C1" s="33"/>
      <c r="D1" s="32"/>
      <c r="E1" s="33"/>
      <c r="F1" s="32"/>
      <c r="G1" s="33"/>
      <c r="H1" s="32"/>
    </row>
    <row r="2" spans="1:8" ht="15" thickBot="1">
      <c r="A2" s="34"/>
      <c r="B2" s="32"/>
      <c r="C2" s="33"/>
      <c r="D2" s="32"/>
      <c r="E2" s="33"/>
      <c r="F2" s="32"/>
      <c r="G2" s="33"/>
      <c r="H2" s="32"/>
    </row>
    <row r="3" spans="1:8" ht="29.45" thickBot="1">
      <c r="A3" s="54" t="s">
        <v>114</v>
      </c>
      <c r="B3" s="144" t="s">
        <v>115</v>
      </c>
      <c r="C3" s="59" t="s">
        <v>10</v>
      </c>
      <c r="D3" s="144" t="s">
        <v>116</v>
      </c>
      <c r="E3" s="59" t="s">
        <v>10</v>
      </c>
      <c r="F3" s="145" t="s">
        <v>117</v>
      </c>
      <c r="G3" s="145" t="s">
        <v>10</v>
      </c>
      <c r="H3" s="145" t="s">
        <v>18</v>
      </c>
    </row>
    <row r="4" spans="1:8" ht="15" thickBot="1">
      <c r="A4" s="114" t="s">
        <v>29</v>
      </c>
      <c r="B4" s="5">
        <v>46</v>
      </c>
      <c r="C4" s="10">
        <v>0.16400000000000001</v>
      </c>
      <c r="D4" s="6">
        <v>222</v>
      </c>
      <c r="E4" s="10">
        <v>0.79300000000000004</v>
      </c>
      <c r="F4" s="6">
        <v>12</v>
      </c>
      <c r="G4" s="35">
        <v>4.2999999999999997E-2</v>
      </c>
      <c r="H4" s="28">
        <v>280</v>
      </c>
    </row>
    <row r="5" spans="1:8" ht="15" thickBot="1">
      <c r="A5" s="114" t="s">
        <v>28</v>
      </c>
      <c r="B5" s="5">
        <v>55</v>
      </c>
      <c r="C5" s="10">
        <v>0.217</v>
      </c>
      <c r="D5" s="6">
        <v>197</v>
      </c>
      <c r="E5" s="10">
        <v>0.77600000000000002</v>
      </c>
      <c r="F5" s="6">
        <v>2</v>
      </c>
      <c r="G5" s="35">
        <v>8.0000000000000002E-3</v>
      </c>
      <c r="H5" s="28">
        <v>254</v>
      </c>
    </row>
    <row r="6" spans="1:8" ht="15" thickBot="1">
      <c r="A6" s="114" t="s">
        <v>118</v>
      </c>
      <c r="B6" s="5">
        <v>1</v>
      </c>
      <c r="C6" s="10">
        <v>0.14299999999999999</v>
      </c>
      <c r="D6" s="6">
        <v>5</v>
      </c>
      <c r="E6" s="10">
        <v>0.71399999999999997</v>
      </c>
      <c r="F6" s="6">
        <v>1</v>
      </c>
      <c r="G6" s="35">
        <v>0.14299999999999999</v>
      </c>
      <c r="H6" s="28">
        <v>7</v>
      </c>
    </row>
    <row r="7" spans="1:8" ht="15" thickBot="1">
      <c r="A7" s="114" t="s">
        <v>8</v>
      </c>
      <c r="B7" s="5">
        <v>102</v>
      </c>
      <c r="C7" s="9">
        <v>0.189</v>
      </c>
      <c r="D7" s="5">
        <v>424</v>
      </c>
      <c r="E7" s="9">
        <v>0.78400000000000003</v>
      </c>
      <c r="F7" s="5">
        <v>15</v>
      </c>
      <c r="G7" s="35">
        <v>2.8000000000000001E-2</v>
      </c>
      <c r="H7" s="28">
        <v>541</v>
      </c>
    </row>
    <row r="8" spans="1:8" s="126" customFormat="1" ht="12">
      <c r="A8" s="140"/>
      <c r="B8" s="132"/>
      <c r="C8" s="133"/>
      <c r="D8" s="132"/>
      <c r="E8" s="133"/>
      <c r="F8" s="133"/>
      <c r="G8" s="133"/>
      <c r="H8" s="133"/>
    </row>
    <row r="9" spans="1:8" ht="15" thickBot="1">
      <c r="A9" s="34"/>
      <c r="B9" s="36"/>
      <c r="C9" s="37"/>
      <c r="D9" s="36"/>
      <c r="E9" s="37"/>
      <c r="F9" s="37"/>
      <c r="G9" s="37"/>
      <c r="H9" s="37"/>
    </row>
    <row r="10" spans="1:8" ht="29.45" thickBot="1">
      <c r="A10" s="54" t="s">
        <v>119</v>
      </c>
      <c r="B10" s="144" t="s">
        <v>115</v>
      </c>
      <c r="C10" s="59" t="s">
        <v>10</v>
      </c>
      <c r="D10" s="144" t="s">
        <v>116</v>
      </c>
      <c r="E10" s="59" t="s">
        <v>10</v>
      </c>
      <c r="F10" s="145" t="s">
        <v>117</v>
      </c>
      <c r="G10" s="145" t="s">
        <v>10</v>
      </c>
      <c r="H10" s="145" t="s">
        <v>18</v>
      </c>
    </row>
    <row r="11" spans="1:8" ht="15" thickBot="1">
      <c r="A11" s="114" t="s">
        <v>69</v>
      </c>
      <c r="B11" s="5">
        <v>86</v>
      </c>
      <c r="C11" s="10">
        <v>0.19600000000000001</v>
      </c>
      <c r="D11" s="6">
        <v>341</v>
      </c>
      <c r="E11" s="10">
        <v>0.77900000000000003</v>
      </c>
      <c r="F11" s="6">
        <v>11</v>
      </c>
      <c r="G11" s="35">
        <v>2.5000000000000001E-2</v>
      </c>
      <c r="H11" s="28">
        <v>438</v>
      </c>
    </row>
    <row r="12" spans="1:8" ht="15" thickBot="1">
      <c r="A12" s="114" t="s">
        <v>68</v>
      </c>
      <c r="B12" s="5">
        <v>14</v>
      </c>
      <c r="C12" s="10">
        <v>0.161</v>
      </c>
      <c r="D12" s="6">
        <v>71</v>
      </c>
      <c r="E12" s="10">
        <v>0.81599999999999995</v>
      </c>
      <c r="F12" s="6">
        <v>2</v>
      </c>
      <c r="G12" s="35">
        <v>2.3E-2</v>
      </c>
      <c r="H12" s="28">
        <v>87</v>
      </c>
    </row>
    <row r="13" spans="1:8" ht="15" thickBot="1">
      <c r="A13" s="114" t="s">
        <v>120</v>
      </c>
      <c r="B13" s="5">
        <v>2</v>
      </c>
      <c r="C13" s="10">
        <v>0.125</v>
      </c>
      <c r="D13" s="6">
        <v>12</v>
      </c>
      <c r="E13" s="10">
        <v>0.75</v>
      </c>
      <c r="F13" s="6">
        <v>2</v>
      </c>
      <c r="G13" s="35">
        <v>0.125</v>
      </c>
      <c r="H13" s="28">
        <v>16</v>
      </c>
    </row>
    <row r="14" spans="1:8" ht="15" thickBot="1">
      <c r="A14" s="2" t="s">
        <v>8</v>
      </c>
      <c r="B14" s="6">
        <v>102</v>
      </c>
      <c r="C14" s="10">
        <v>0.189</v>
      </c>
      <c r="D14" s="6">
        <v>424</v>
      </c>
      <c r="E14" s="10">
        <v>0.78400000000000003</v>
      </c>
      <c r="F14" s="6">
        <v>15</v>
      </c>
      <c r="G14" s="35">
        <v>2.8000000000000001E-2</v>
      </c>
      <c r="H14" s="28">
        <v>541</v>
      </c>
    </row>
    <row r="15" spans="1:8" s="126" customFormat="1" ht="12">
      <c r="A15" s="131"/>
      <c r="B15" s="132"/>
      <c r="C15" s="134"/>
      <c r="D15" s="132"/>
      <c r="E15" s="134"/>
      <c r="F15" s="133"/>
      <c r="G15" s="133"/>
      <c r="H15" s="133"/>
    </row>
    <row r="16" spans="1:8" ht="15" thickBot="1">
      <c r="A16" s="38"/>
      <c r="B16" s="39"/>
      <c r="C16" s="40"/>
      <c r="D16" s="39"/>
      <c r="E16" s="40"/>
      <c r="F16" s="37"/>
      <c r="G16" s="37"/>
      <c r="H16" s="37"/>
    </row>
    <row r="17" spans="1:8" ht="29.45" thickBot="1">
      <c r="A17" s="54" t="s">
        <v>121</v>
      </c>
      <c r="B17" s="144" t="s">
        <v>115</v>
      </c>
      <c r="C17" s="59" t="s">
        <v>10</v>
      </c>
      <c r="D17" s="144" t="s">
        <v>116</v>
      </c>
      <c r="E17" s="59" t="s">
        <v>10</v>
      </c>
      <c r="F17" s="145" t="s">
        <v>117</v>
      </c>
      <c r="G17" s="145" t="s">
        <v>10</v>
      </c>
      <c r="H17" s="145" t="s">
        <v>18</v>
      </c>
    </row>
    <row r="18" spans="1:8" ht="15" thickBot="1">
      <c r="A18" s="116" t="s">
        <v>122</v>
      </c>
      <c r="B18" s="6">
        <v>22</v>
      </c>
      <c r="C18" s="29">
        <v>0.16700000000000001</v>
      </c>
      <c r="D18" s="17">
        <v>108</v>
      </c>
      <c r="E18" s="10">
        <v>0.81799999999999995</v>
      </c>
      <c r="F18" s="6">
        <v>2</v>
      </c>
      <c r="G18" s="35">
        <v>1.4999999999999999E-2</v>
      </c>
      <c r="H18" s="28">
        <v>132</v>
      </c>
    </row>
    <row r="19" spans="1:8" ht="15" thickBot="1">
      <c r="A19" s="116" t="s">
        <v>123</v>
      </c>
      <c r="B19" s="17">
        <v>72</v>
      </c>
      <c r="C19" s="29">
        <v>0.24099999999999999</v>
      </c>
      <c r="D19" s="17">
        <v>220</v>
      </c>
      <c r="E19" s="10">
        <v>0.73599999999999999</v>
      </c>
      <c r="F19" s="6">
        <v>7</v>
      </c>
      <c r="G19" s="35">
        <v>2.3E-2</v>
      </c>
      <c r="H19" s="28">
        <v>299</v>
      </c>
    </row>
    <row r="20" spans="1:8" ht="15" thickBot="1">
      <c r="A20" s="116" t="s">
        <v>124</v>
      </c>
      <c r="B20" s="41">
        <v>8</v>
      </c>
      <c r="C20" s="29">
        <v>7.2999999999999995E-2</v>
      </c>
      <c r="D20" s="42">
        <v>96</v>
      </c>
      <c r="E20" s="10">
        <v>0.873</v>
      </c>
      <c r="F20" s="6">
        <v>6</v>
      </c>
      <c r="G20" s="35">
        <v>5.5E-2</v>
      </c>
      <c r="H20" s="20">
        <v>110</v>
      </c>
    </row>
    <row r="21" spans="1:8" ht="15" thickBot="1">
      <c r="A21" s="2" t="s">
        <v>8</v>
      </c>
      <c r="B21" s="41">
        <v>102</v>
      </c>
      <c r="C21" s="43">
        <v>0.189</v>
      </c>
      <c r="D21" s="44">
        <v>424</v>
      </c>
      <c r="E21" s="10">
        <v>0.78400000000000003</v>
      </c>
      <c r="F21" s="6">
        <v>15</v>
      </c>
      <c r="G21" s="35">
        <v>2.8000000000000001E-2</v>
      </c>
      <c r="H21" s="28">
        <v>541</v>
      </c>
    </row>
    <row r="22" spans="1:8" s="126" customFormat="1" ht="12">
      <c r="A22" s="131"/>
      <c r="B22" s="132"/>
      <c r="C22" s="135"/>
      <c r="D22" s="132"/>
      <c r="E22" s="134"/>
      <c r="F22" s="133"/>
      <c r="G22" s="133"/>
      <c r="H22" s="133"/>
    </row>
    <row r="23" spans="1:8" ht="15" thickBot="1">
      <c r="A23" s="38"/>
      <c r="B23" s="39"/>
      <c r="C23" s="40"/>
      <c r="D23" s="39"/>
      <c r="E23" s="40"/>
      <c r="F23" s="37"/>
      <c r="G23" s="37"/>
      <c r="H23" s="37"/>
    </row>
    <row r="24" spans="1:8" ht="29.45" thickBot="1">
      <c r="A24" s="54" t="s">
        <v>125</v>
      </c>
      <c r="B24" s="144" t="s">
        <v>115</v>
      </c>
      <c r="C24" s="59" t="s">
        <v>10</v>
      </c>
      <c r="D24" s="144" t="s">
        <v>116</v>
      </c>
      <c r="E24" s="59" t="s">
        <v>10</v>
      </c>
      <c r="F24" s="145" t="s">
        <v>117</v>
      </c>
      <c r="G24" s="145" t="s">
        <v>10</v>
      </c>
      <c r="H24" s="145" t="s">
        <v>18</v>
      </c>
    </row>
    <row r="25" spans="1:8" ht="15" thickBot="1">
      <c r="A25" s="116" t="s">
        <v>126</v>
      </c>
      <c r="B25" s="6">
        <v>89</v>
      </c>
      <c r="C25" s="10">
        <v>0.19600000000000001</v>
      </c>
      <c r="D25" s="6">
        <v>352</v>
      </c>
      <c r="E25" s="10">
        <v>0.77500000000000002</v>
      </c>
      <c r="F25" s="6">
        <v>13</v>
      </c>
      <c r="G25" s="35">
        <v>2.9000000000000001E-2</v>
      </c>
      <c r="H25" s="28">
        <v>454</v>
      </c>
    </row>
    <row r="26" spans="1:8" ht="15" thickBot="1">
      <c r="A26" s="116" t="s">
        <v>127</v>
      </c>
      <c r="B26" s="6">
        <v>13</v>
      </c>
      <c r="C26" s="10">
        <v>0.14899999999999999</v>
      </c>
      <c r="D26" s="6">
        <v>72</v>
      </c>
      <c r="E26" s="10">
        <v>0.82799999999999996</v>
      </c>
      <c r="F26" s="6">
        <v>2</v>
      </c>
      <c r="G26" s="35">
        <v>2.3E-2</v>
      </c>
      <c r="H26" s="28">
        <v>87</v>
      </c>
    </row>
    <row r="27" spans="1:8" ht="15" thickBot="1">
      <c r="A27" s="2" t="s">
        <v>8</v>
      </c>
      <c r="B27" s="6">
        <v>102</v>
      </c>
      <c r="C27" s="10">
        <v>0.189</v>
      </c>
      <c r="D27" s="6">
        <v>424</v>
      </c>
      <c r="E27" s="10">
        <v>0.78400000000000003</v>
      </c>
      <c r="F27" s="6">
        <v>15</v>
      </c>
      <c r="G27" s="35">
        <v>2.8000000000000001E-2</v>
      </c>
      <c r="H27" s="28">
        <v>541</v>
      </c>
    </row>
    <row r="28" spans="1:8" s="126" customFormat="1" ht="12">
      <c r="A28" s="131"/>
      <c r="B28" s="132"/>
      <c r="D28" s="132"/>
      <c r="F28" s="132"/>
      <c r="H28" s="132"/>
    </row>
  </sheetData>
  <pageMargins left="0.7" right="0.7" top="0.75" bottom="0.75" header="0.3" footer="0.3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Networks Document" ma:contentTypeID="0x0101003FEC7D08E1BF0B4482CBBCC060B837DC06002047289B8501344B8D2909E599522952" ma:contentTypeVersion="3" ma:contentTypeDescription="" ma:contentTypeScope="" ma:versionID="51644319c2e09ea2b9c796d16c3f812e">
  <xsd:schema xmlns:xsd="http://www.w3.org/2001/XMLSchema" xmlns:xs="http://www.w3.org/2001/XMLSchema" xmlns:p="http://schemas.microsoft.com/office/2006/metadata/properties" xmlns:ns2="e4fe01f8-9843-44c0-a5c8-029eb028e85e" targetNamespace="http://schemas.microsoft.com/office/2006/metadata/properties" ma:root="true" ma:fieldsID="d874429de8566a266c2bbbfefb8be1b4" ns2:_="">
    <xsd:import namespace="e4fe01f8-9843-44c0-a5c8-029eb028e8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fe01f8-9843-44c0-a5c8-029eb028e8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FB1A90-4401-461D-BA90-28490E02C852}"/>
</file>

<file path=customXml/itemProps2.xml><?xml version="1.0" encoding="utf-8"?>
<ds:datastoreItem xmlns:ds="http://schemas.openxmlformats.org/officeDocument/2006/customXml" ds:itemID="{72984935-32F3-4422-983E-317D2738619C}"/>
</file>

<file path=customXml/itemProps3.xml><?xml version="1.0" encoding="utf-8"?>
<ds:datastoreItem xmlns:ds="http://schemas.openxmlformats.org/officeDocument/2006/customXml" ds:itemID="{B6CE479F-6703-44BD-97C0-E12738F3D5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National Audit Office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Equality Information 2016-17 - DRAFT</dc:title>
  <dc:subject/>
  <dc:creator>TAYLOR, Sam</dc:creator>
  <cp:keywords/>
  <dc:description/>
  <cp:lastModifiedBy/>
  <cp:revision/>
  <dcterms:created xsi:type="dcterms:W3CDTF">2017-04-13T15:15:34Z</dcterms:created>
  <dcterms:modified xsi:type="dcterms:W3CDTF">2020-02-04T17:51:07Z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0x0101003FEC7D08E1BF0B4482CBBCC060B837DC06002047289B8501344B8D2909E599522952</vt:lpwstr>
  </property>
  <property fmtid="{D5CDD505-2E9C-101B-9397-08002B2CF9AE}" pid="3" name="_dlc_DocIdItemGuid">
    <vt:lpwstr>07bc1b53-3c96-4f1d-8136-b3e28976cbfe</vt:lpwstr>
  </property>
  <property fmtid="{D5CDD505-2E9C-101B-9397-08002B2CF9AE}" pid="4" name="Secondary Organisations">
    <vt:lpwstr/>
  </property>
  <property fmtid="{D5CDD505-2E9C-101B-9397-08002B2CF9AE}" pid="5" name="Order">
    <vt:r8>9363200</vt:r8>
  </property>
  <property fmtid="{D5CDD505-2E9C-101B-9397-08002B2CF9AE}" pid="6" name="ked9ab204e5a49668c18b0d2692eef1d">
    <vt:lpwstr/>
  </property>
  <property fmtid="{D5CDD505-2E9C-101B-9397-08002B2CF9AE}" pid="7" name="NAOSubject">
    <vt:lpwstr/>
  </property>
  <property fmtid="{D5CDD505-2E9C-101B-9397-08002B2CF9AE}" pid="8" name="PrimarySubject">
    <vt:lpwstr>15;#Diversity|a24c935e-a755-4232-9f77-9b62effa0474</vt:lpwstr>
  </property>
  <property fmtid="{D5CDD505-2E9C-101B-9397-08002B2CF9AE}" pid="9" name="m7579f702bdd46d0900a361f01f97131">
    <vt:lpwstr/>
  </property>
  <property fmtid="{D5CDD505-2E9C-101B-9397-08002B2CF9AE}" pid="10" name="Forreviewby">
    <vt:lpwstr/>
  </property>
  <property fmtid="{D5CDD505-2E9C-101B-9397-08002B2CF9AE}" pid="11" name="CoverageYear">
    <vt:lpwstr/>
  </property>
  <property fmtid="{D5CDD505-2E9C-101B-9397-08002B2CF9AE}" pid="12" name="CorporateTeam">
    <vt:lpwstr/>
  </property>
</Properties>
</file>