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nationalauditoffice-my.sharepoint.com/personal/naomi_browne_nao_org_uk/Documents/"/>
    </mc:Choice>
  </mc:AlternateContent>
  <xr:revisionPtr revIDLastSave="0" documentId="8_{95780FE8-E33E-4039-90E5-2623DB804F58}" xr6:coauthVersionLast="46" xr6:coauthVersionMax="46" xr10:uidLastSave="{00000000-0000-0000-0000-000000000000}"/>
  <workbookProtection workbookAlgorithmName="SHA-512" workbookHashValue="5AKWZzEGNEPBd+tUHlqVwgON7fn/K6bSvP5zWrr0XozWu+pUpTOO5J7wmJN5oIbx6bLVCTfJELg63gf7oPmwRA==" workbookSaltValue="GyvDBwbO95gJnR3YvNO/6A==" workbookSpinCount="100000" lockStructure="1"/>
  <bookViews>
    <workbookView xWindow="-120" yWindow="-16320" windowWidth="29040" windowHeight="15990" firstSheet="1" activeTab="6" xr2:uid="{00000000-000D-0000-FFFF-FFFF00000000}"/>
  </bookViews>
  <sheets>
    <sheet name="Workforce 1" sheetId="12" r:id="rId1"/>
    <sheet name="Workforce 2" sheetId="19" r:id="rId2"/>
    <sheet name="Graduate Recruitment " sheetId="15" r:id="rId3"/>
    <sheet name="Experienced hire recruitment" sheetId="16" r:id="rId4"/>
    <sheet name="Applications for promotions" sheetId="20" r:id="rId5"/>
    <sheet name="Promotions" sheetId="21" r:id="rId6"/>
    <sheet name="Appraisals- ratings" sheetId="22" r:id="rId7"/>
  </sheets>
  <externalReferences>
    <externalReference r:id="rId8"/>
  </externalReferences>
  <definedNames>
    <definedName name="_xlnm.Print_Area" localSheetId="4">'Applications for promotions'!#REF!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9" l="1"/>
  <c r="E35" i="22"/>
  <c r="F32" i="22" s="1"/>
  <c r="C35" i="22"/>
  <c r="G35" i="22" s="1"/>
  <c r="G34" i="22"/>
  <c r="D34" i="22"/>
  <c r="G33" i="22"/>
  <c r="G32" i="22"/>
  <c r="D32" i="22"/>
  <c r="F28" i="22"/>
  <c r="E28" i="22"/>
  <c r="C28" i="22"/>
  <c r="D26" i="22" s="1"/>
  <c r="G27" i="22"/>
  <c r="F27" i="22"/>
  <c r="G26" i="22"/>
  <c r="F26" i="22"/>
  <c r="E22" i="22"/>
  <c r="F22" i="22" s="1"/>
  <c r="C22" i="22"/>
  <c r="D22" i="22" s="1"/>
  <c r="G21" i="22"/>
  <c r="G20" i="22"/>
  <c r="G19" i="22"/>
  <c r="E15" i="22"/>
  <c r="F15" i="22" s="1"/>
  <c r="C15" i="22"/>
  <c r="D12" i="22" s="1"/>
  <c r="G14" i="22"/>
  <c r="G13" i="22"/>
  <c r="G12" i="22"/>
  <c r="E8" i="22"/>
  <c r="F4" i="22" s="1"/>
  <c r="C8" i="22"/>
  <c r="D8" i="22" s="1"/>
  <c r="G7" i="22"/>
  <c r="G6" i="22"/>
  <c r="G5" i="22"/>
  <c r="G4" i="22"/>
  <c r="D4" i="22"/>
  <c r="D20" i="22" l="1"/>
  <c r="F12" i="22"/>
  <c r="F14" i="22"/>
  <c r="D19" i="22"/>
  <c r="F21" i="22"/>
  <c r="F34" i="22"/>
  <c r="D6" i="22"/>
  <c r="D5" i="22"/>
  <c r="D33" i="22"/>
  <c r="D35" i="22" s="1"/>
  <c r="F13" i="22"/>
  <c r="G15" i="22"/>
  <c r="F6" i="22"/>
  <c r="F8" i="22"/>
  <c r="D14" i="22"/>
  <c r="D15" i="22"/>
  <c r="F20" i="22"/>
  <c r="G28" i="22"/>
  <c r="F5" i="22"/>
  <c r="G8" i="22"/>
  <c r="D13" i="22"/>
  <c r="F19" i="22"/>
  <c r="G22" i="22"/>
  <c r="D27" i="22"/>
  <c r="D28" i="22"/>
  <c r="F33" i="22"/>
  <c r="F35" i="22"/>
  <c r="F7" i="22"/>
  <c r="D7" i="22"/>
  <c r="D21" i="22"/>
  <c r="M24" i="12" l="1"/>
  <c r="D28" i="12" l="1"/>
  <c r="F28" i="12"/>
  <c r="H28" i="12"/>
  <c r="J28" i="12"/>
  <c r="L28" i="12"/>
  <c r="C28" i="12"/>
  <c r="M28" i="12" l="1"/>
  <c r="E28" i="12"/>
  <c r="I28" i="12"/>
  <c r="K28" i="12"/>
  <c r="G28" i="12"/>
  <c r="H9" i="15" l="1"/>
  <c r="H6" i="15"/>
  <c r="H7" i="15"/>
  <c r="H8" i="15"/>
  <c r="H10" i="15"/>
  <c r="H11" i="15"/>
  <c r="H12" i="15"/>
  <c r="H5" i="15"/>
  <c r="Q6" i="15"/>
  <c r="Q7" i="15"/>
  <c r="Q8" i="15"/>
  <c r="Q9" i="15"/>
  <c r="Q10" i="15"/>
  <c r="Q11" i="15"/>
  <c r="Q12" i="15"/>
  <c r="Q5" i="15"/>
  <c r="Q14" i="19" l="1"/>
  <c r="O14" i="19"/>
  <c r="R7" i="19"/>
  <c r="R6" i="19"/>
  <c r="P7" i="19"/>
  <c r="P8" i="19"/>
  <c r="P9" i="19"/>
  <c r="P10" i="19"/>
  <c r="P11" i="19"/>
  <c r="P12" i="19"/>
  <c r="P13" i="19"/>
  <c r="P6" i="19"/>
  <c r="N20" i="19" l="1"/>
  <c r="N21" i="19" l="1"/>
  <c r="N22" i="19"/>
  <c r="N23" i="19"/>
  <c r="N24" i="19"/>
  <c r="N19" i="19"/>
  <c r="C20" i="19"/>
  <c r="C21" i="19"/>
  <c r="C22" i="19"/>
  <c r="C23" i="19"/>
  <c r="C24" i="19"/>
  <c r="C25" i="19"/>
  <c r="C26" i="19"/>
  <c r="C27" i="19"/>
  <c r="I7" i="12" l="1"/>
  <c r="C8" i="12"/>
  <c r="M8" i="12" s="1"/>
  <c r="C9" i="12"/>
  <c r="I9" i="12" s="1"/>
  <c r="C10" i="12"/>
  <c r="I10" i="12" s="1"/>
  <c r="C11" i="12"/>
  <c r="O11" i="12" s="1"/>
  <c r="C12" i="12"/>
  <c r="O12" i="12" s="1"/>
  <c r="C13" i="12"/>
  <c r="I13" i="12" s="1"/>
  <c r="C6" i="12"/>
  <c r="O7" i="12"/>
  <c r="O8" i="12"/>
  <c r="O9" i="12"/>
  <c r="M11" i="12"/>
  <c r="M12" i="12"/>
  <c r="K12" i="12"/>
  <c r="I12" i="12"/>
  <c r="G7" i="12"/>
  <c r="G8" i="12"/>
  <c r="G9" i="12"/>
  <c r="G10" i="12"/>
  <c r="G11" i="12"/>
  <c r="G12" i="12"/>
  <c r="G13" i="12"/>
  <c r="N14" i="12"/>
  <c r="L14" i="12"/>
  <c r="J14" i="12"/>
  <c r="H14" i="12"/>
  <c r="F14" i="12"/>
  <c r="E7" i="12"/>
  <c r="E8" i="12"/>
  <c r="E9" i="12"/>
  <c r="E10" i="12"/>
  <c r="E11" i="12"/>
  <c r="E12" i="12"/>
  <c r="E13" i="12"/>
  <c r="D14" i="12"/>
  <c r="I7" i="19"/>
  <c r="C8" i="19"/>
  <c r="I8" i="19" s="1"/>
  <c r="C9" i="19"/>
  <c r="I9" i="19" s="1"/>
  <c r="C10" i="19"/>
  <c r="I10" i="19" s="1"/>
  <c r="C11" i="19"/>
  <c r="I11" i="19" s="1"/>
  <c r="C12" i="19"/>
  <c r="I12" i="19" s="1"/>
  <c r="C13" i="19"/>
  <c r="I13" i="19" s="1"/>
  <c r="C6" i="19"/>
  <c r="G6" i="19" s="1"/>
  <c r="K11" i="12" l="1"/>
  <c r="M7" i="12"/>
  <c r="I11" i="12"/>
  <c r="K7" i="12"/>
  <c r="C14" i="12"/>
  <c r="O13" i="12"/>
  <c r="I8" i="12"/>
  <c r="K8" i="12"/>
  <c r="I6" i="19"/>
  <c r="K6" i="19"/>
  <c r="K10" i="12"/>
  <c r="M13" i="12"/>
  <c r="M9" i="12"/>
  <c r="O10" i="12"/>
  <c r="M10" i="12"/>
  <c r="K13" i="12"/>
  <c r="K9" i="12"/>
  <c r="G6" i="12"/>
  <c r="I6" i="12"/>
  <c r="K6" i="12"/>
  <c r="M6" i="12"/>
  <c r="O6" i="12"/>
  <c r="E6" i="12"/>
  <c r="I14" i="19" l="1"/>
  <c r="E20" i="20"/>
  <c r="D13" i="15" l="1"/>
  <c r="E13" i="15"/>
  <c r="F13" i="15"/>
  <c r="G13" i="15"/>
  <c r="I13" i="15"/>
  <c r="J13" i="15"/>
  <c r="K13" i="15"/>
  <c r="L13" i="15"/>
  <c r="M13" i="15"/>
  <c r="N13" i="15"/>
  <c r="O13" i="15"/>
  <c r="P13" i="15"/>
  <c r="C13" i="15"/>
  <c r="H13" i="15" l="1"/>
  <c r="Q13" i="15"/>
  <c r="J14" i="19"/>
  <c r="H14" i="19"/>
  <c r="F14" i="19"/>
  <c r="D14" i="19"/>
  <c r="M20" i="12" l="1"/>
  <c r="K20" i="12"/>
  <c r="I20" i="12"/>
  <c r="I21" i="12"/>
  <c r="K21" i="12"/>
  <c r="M21" i="12"/>
  <c r="G22" i="12"/>
  <c r="I22" i="12"/>
  <c r="K22" i="12"/>
  <c r="M22" i="12"/>
  <c r="M23" i="12"/>
  <c r="K23" i="12"/>
  <c r="I23" i="12"/>
  <c r="G23" i="12"/>
  <c r="K24" i="12"/>
  <c r="I24" i="12"/>
  <c r="G24" i="12"/>
  <c r="E24" i="12"/>
  <c r="I25" i="12"/>
  <c r="K25" i="12"/>
  <c r="M25" i="12"/>
  <c r="M27" i="12"/>
  <c r="K27" i="12"/>
  <c r="G27" i="12"/>
  <c r="I27" i="12"/>
  <c r="M26" i="12"/>
  <c r="K26" i="12"/>
  <c r="I26" i="12"/>
  <c r="G26" i="12"/>
  <c r="R8" i="19" l="1"/>
  <c r="R9" i="19"/>
  <c r="R10" i="19"/>
  <c r="N14" i="19"/>
  <c r="R11" i="19"/>
  <c r="R12" i="19"/>
  <c r="R13" i="19"/>
  <c r="K13" i="19"/>
  <c r="G13" i="19"/>
  <c r="E13" i="19"/>
  <c r="K12" i="19"/>
  <c r="G12" i="19"/>
  <c r="E12" i="19"/>
  <c r="K11" i="19"/>
  <c r="G11" i="19"/>
  <c r="E11" i="19"/>
  <c r="K10" i="19"/>
  <c r="G10" i="19"/>
  <c r="E10" i="19"/>
  <c r="K9" i="19"/>
  <c r="G9" i="19"/>
  <c r="E9" i="19"/>
  <c r="K8" i="19"/>
  <c r="G8" i="19"/>
  <c r="E8" i="19"/>
  <c r="K7" i="19"/>
  <c r="G7" i="19"/>
  <c r="E7" i="19"/>
  <c r="C14" i="19"/>
  <c r="E6" i="19"/>
  <c r="N37" i="19"/>
  <c r="N25" i="19"/>
  <c r="C28" i="19"/>
  <c r="C36" i="19"/>
  <c r="P14" i="19" l="1"/>
  <c r="R14" i="19"/>
  <c r="K14" i="12"/>
  <c r="E14" i="12"/>
  <c r="I14" i="12"/>
  <c r="O14" i="12"/>
  <c r="G14" i="12"/>
  <c r="M14" i="12"/>
  <c r="E14" i="19"/>
  <c r="G14" i="19"/>
  <c r="K14" i="19"/>
  <c r="Q13" i="21"/>
  <c r="P13" i="21"/>
  <c r="O13" i="21"/>
  <c r="Q25" i="21"/>
  <c r="P25" i="21"/>
  <c r="O25" i="21"/>
  <c r="Q24" i="21"/>
  <c r="P24" i="21"/>
  <c r="O24" i="21"/>
  <c r="Q23" i="21"/>
  <c r="P23" i="21"/>
  <c r="O23" i="21"/>
  <c r="Q22" i="21"/>
  <c r="P22" i="21"/>
  <c r="O22" i="21"/>
  <c r="Q21" i="21"/>
  <c r="P21" i="21"/>
  <c r="O21" i="21"/>
  <c r="Q20" i="21"/>
  <c r="P20" i="21"/>
  <c r="O20" i="21"/>
  <c r="Q25" i="20"/>
  <c r="O22" i="20"/>
  <c r="P25" i="20"/>
  <c r="O25" i="20"/>
  <c r="Q24" i="20"/>
  <c r="P24" i="20"/>
  <c r="O24" i="20"/>
  <c r="Q23" i="20"/>
  <c r="P23" i="20"/>
  <c r="O23" i="20"/>
  <c r="Q22" i="20"/>
  <c r="P22" i="20"/>
  <c r="Q21" i="20"/>
  <c r="P21" i="20"/>
  <c r="O21" i="20"/>
  <c r="Q20" i="20"/>
  <c r="P20" i="20"/>
  <c r="O20" i="20"/>
  <c r="Q13" i="20"/>
  <c r="P13" i="20"/>
  <c r="O13" i="20"/>
  <c r="E21" i="20"/>
  <c r="N13" i="21" l="1"/>
  <c r="M13" i="21"/>
  <c r="D26" i="21"/>
  <c r="I20" i="21"/>
  <c r="J20" i="21"/>
  <c r="F20" i="21"/>
  <c r="G20" i="21"/>
  <c r="H20" i="21"/>
  <c r="K20" i="21"/>
  <c r="L20" i="21"/>
  <c r="M20" i="21"/>
  <c r="N20" i="21"/>
  <c r="E20" i="21"/>
  <c r="F22" i="21"/>
  <c r="G21" i="21"/>
  <c r="N25" i="21"/>
  <c r="M25" i="21"/>
  <c r="L25" i="21"/>
  <c r="K25" i="21"/>
  <c r="J25" i="21"/>
  <c r="I25" i="21"/>
  <c r="H25" i="21"/>
  <c r="G25" i="21"/>
  <c r="F25" i="21"/>
  <c r="E25" i="21"/>
  <c r="N24" i="21"/>
  <c r="M24" i="21"/>
  <c r="L24" i="21"/>
  <c r="K24" i="21"/>
  <c r="J24" i="21"/>
  <c r="I24" i="21"/>
  <c r="H24" i="21"/>
  <c r="G24" i="21"/>
  <c r="F24" i="21"/>
  <c r="E24" i="21"/>
  <c r="N23" i="21"/>
  <c r="M23" i="21"/>
  <c r="L23" i="21"/>
  <c r="K23" i="21"/>
  <c r="J23" i="21"/>
  <c r="I23" i="21"/>
  <c r="H23" i="21"/>
  <c r="G23" i="21"/>
  <c r="F23" i="21"/>
  <c r="E23" i="21"/>
  <c r="N22" i="21"/>
  <c r="M22" i="21"/>
  <c r="L22" i="21"/>
  <c r="K22" i="21"/>
  <c r="J22" i="21"/>
  <c r="I22" i="21"/>
  <c r="H22" i="21"/>
  <c r="G22" i="21"/>
  <c r="E22" i="21"/>
  <c r="N21" i="21"/>
  <c r="M21" i="21"/>
  <c r="L21" i="21"/>
  <c r="K21" i="21"/>
  <c r="J21" i="21"/>
  <c r="I21" i="21"/>
  <c r="H21" i="21"/>
  <c r="F21" i="21"/>
  <c r="E21" i="21"/>
  <c r="L13" i="21"/>
  <c r="K13" i="21"/>
  <c r="J13" i="21"/>
  <c r="I13" i="21"/>
  <c r="H13" i="21"/>
  <c r="G13" i="21"/>
  <c r="F13" i="21"/>
  <c r="E13" i="21"/>
  <c r="D13" i="21"/>
  <c r="F25" i="20"/>
  <c r="G25" i="20"/>
  <c r="H25" i="20"/>
  <c r="I25" i="20"/>
  <c r="J25" i="20"/>
  <c r="K25" i="20"/>
  <c r="L25" i="20"/>
  <c r="M25" i="20"/>
  <c r="N25" i="20"/>
  <c r="E25" i="20"/>
  <c r="F24" i="20"/>
  <c r="G24" i="20"/>
  <c r="H24" i="20"/>
  <c r="I24" i="20"/>
  <c r="J24" i="20"/>
  <c r="K24" i="20"/>
  <c r="L24" i="20"/>
  <c r="M24" i="20"/>
  <c r="N24" i="20"/>
  <c r="E24" i="20"/>
  <c r="F23" i="20"/>
  <c r="G23" i="20"/>
  <c r="H23" i="20"/>
  <c r="I23" i="20"/>
  <c r="J23" i="20"/>
  <c r="K23" i="20"/>
  <c r="L23" i="20"/>
  <c r="M23" i="20"/>
  <c r="N23" i="20"/>
  <c r="E23" i="20"/>
  <c r="F22" i="20"/>
  <c r="G22" i="20"/>
  <c r="H22" i="20"/>
  <c r="I22" i="20"/>
  <c r="J22" i="20"/>
  <c r="K22" i="20"/>
  <c r="L22" i="20"/>
  <c r="M22" i="20"/>
  <c r="N22" i="20"/>
  <c r="E22" i="20"/>
  <c r="F21" i="20"/>
  <c r="G21" i="20"/>
  <c r="H21" i="20"/>
  <c r="I21" i="20"/>
  <c r="J21" i="20"/>
  <c r="K21" i="20"/>
  <c r="L21" i="20"/>
  <c r="M21" i="20"/>
  <c r="N21" i="20"/>
  <c r="N20" i="20"/>
  <c r="F20" i="20"/>
  <c r="G20" i="20"/>
  <c r="H20" i="20"/>
  <c r="I20" i="20"/>
  <c r="J20" i="20"/>
  <c r="K20" i="20"/>
  <c r="L20" i="20"/>
  <c r="M20" i="20"/>
  <c r="D26" i="20"/>
  <c r="E13" i="20"/>
  <c r="F13" i="20"/>
  <c r="G13" i="20"/>
  <c r="H13" i="20"/>
  <c r="I13" i="20"/>
  <c r="J13" i="20"/>
  <c r="K13" i="20"/>
  <c r="L13" i="20"/>
  <c r="M13" i="20"/>
  <c r="N13" i="20"/>
  <c r="D13" i="20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D14" i="16"/>
  <c r="C14" i="16"/>
  <c r="R8" i="16"/>
  <c r="R9" i="16"/>
  <c r="R10" i="16"/>
  <c r="R11" i="16"/>
  <c r="R12" i="16"/>
  <c r="R13" i="16"/>
  <c r="R7" i="16"/>
  <c r="R6" i="16"/>
  <c r="R5" i="16"/>
  <c r="Q26" i="20" l="1"/>
  <c r="P26" i="21"/>
  <c r="O26" i="21"/>
  <c r="Q26" i="21"/>
  <c r="O26" i="20"/>
  <c r="P26" i="20"/>
  <c r="F26" i="20"/>
  <c r="M26" i="20"/>
  <c r="I26" i="20"/>
  <c r="L26" i="20"/>
  <c r="H26" i="20"/>
  <c r="E26" i="20"/>
  <c r="K26" i="20"/>
  <c r="G26" i="20"/>
  <c r="N26" i="20"/>
  <c r="J26" i="20"/>
  <c r="L26" i="21"/>
  <c r="E26" i="21"/>
  <c r="I26" i="21"/>
  <c r="M26" i="21"/>
  <c r="H26" i="21"/>
  <c r="F26" i="21"/>
  <c r="J26" i="21"/>
  <c r="N26" i="21"/>
  <c r="G26" i="21"/>
  <c r="K26" i="21"/>
  <c r="R14" i="16"/>
</calcChain>
</file>

<file path=xl/sharedStrings.xml><?xml version="1.0" encoding="utf-8"?>
<sst xmlns="http://schemas.openxmlformats.org/spreadsheetml/2006/main" count="379" uniqueCount="134">
  <si>
    <t>Asian</t>
  </si>
  <si>
    <t>Black</t>
  </si>
  <si>
    <t>Chinese</t>
  </si>
  <si>
    <t>Mixed</t>
  </si>
  <si>
    <t>White</t>
  </si>
  <si>
    <t>Totals</t>
  </si>
  <si>
    <t>%</t>
  </si>
  <si>
    <t>Number</t>
  </si>
  <si>
    <t>Qualified</t>
  </si>
  <si>
    <t>Trainees</t>
  </si>
  <si>
    <t>Band 1</t>
  </si>
  <si>
    <t>Band 2</t>
  </si>
  <si>
    <t>Band 3</t>
  </si>
  <si>
    <t>Age</t>
  </si>
  <si>
    <t>16-19</t>
  </si>
  <si>
    <t>20-29</t>
  </si>
  <si>
    <t>30-39</t>
  </si>
  <si>
    <t>40-49</t>
  </si>
  <si>
    <t>50+</t>
  </si>
  <si>
    <t>Gender</t>
  </si>
  <si>
    <t>Total</t>
  </si>
  <si>
    <t>Female</t>
  </si>
  <si>
    <t>Male</t>
  </si>
  <si>
    <t>% employees</t>
  </si>
  <si>
    <t>Christian</t>
  </si>
  <si>
    <t>Hindu</t>
  </si>
  <si>
    <t>Jewish</t>
  </si>
  <si>
    <t>Muslim</t>
  </si>
  <si>
    <t>Prefer not to say</t>
  </si>
  <si>
    <t>Sikh</t>
  </si>
  <si>
    <t>Not disclosed</t>
  </si>
  <si>
    <t>Disability</t>
  </si>
  <si>
    <t>Yes</t>
  </si>
  <si>
    <t>No</t>
  </si>
  <si>
    <t>Hours</t>
  </si>
  <si>
    <t>Other</t>
  </si>
  <si>
    <t>Single</t>
  </si>
  <si>
    <t>Married</t>
  </si>
  <si>
    <t>Widowed</t>
  </si>
  <si>
    <t>Stage</t>
  </si>
  <si>
    <t>Ethnicity</t>
  </si>
  <si>
    <t>Total at each stage</t>
  </si>
  <si>
    <t>Unknown</t>
  </si>
  <si>
    <t>Transgender</t>
  </si>
  <si>
    <t>Prefer Not to Say</t>
  </si>
  <si>
    <t>Total Applications Received</t>
  </si>
  <si>
    <t>Reject at Application Stage</t>
  </si>
  <si>
    <t>Reject after Preliminary Interview</t>
  </si>
  <si>
    <t>Withdrawn</t>
  </si>
  <si>
    <t>Offer Accepted</t>
  </si>
  <si>
    <t xml:space="preserve">50-59 </t>
  </si>
  <si>
    <t>60+</t>
  </si>
  <si>
    <t xml:space="preserve">Asian </t>
  </si>
  <si>
    <t>Manager</t>
  </si>
  <si>
    <t>Campaigns</t>
  </si>
  <si>
    <t>Total number</t>
  </si>
  <si>
    <t>Total Number</t>
  </si>
  <si>
    <t>Ethnicity Not Declared</t>
  </si>
  <si>
    <t>of campaigns</t>
  </si>
  <si>
    <t>Audit Manager</t>
  </si>
  <si>
    <t>Audit Principal</t>
  </si>
  <si>
    <t>Auditor</t>
  </si>
  <si>
    <t>Total number of campaigns</t>
  </si>
  <si>
    <t>Total number of Applicants</t>
  </si>
  <si>
    <t>Ratings by gender</t>
  </si>
  <si>
    <t>Highly Valued</t>
  </si>
  <si>
    <t>Performance Concerns</t>
  </si>
  <si>
    <t>Ratings by ethnicity</t>
  </si>
  <si>
    <t>Ratings by age group</t>
  </si>
  <si>
    <t>Group 1 (&lt;30)</t>
  </si>
  <si>
    <t>Group 2 (30-49)</t>
  </si>
  <si>
    <t>Group 3 (50+)</t>
  </si>
  <si>
    <t>Ratings for FT/PT</t>
  </si>
  <si>
    <t>Full time</t>
  </si>
  <si>
    <t>Part time</t>
  </si>
  <si>
    <t>Interns accepted</t>
  </si>
  <si>
    <t>Total accepted</t>
  </si>
  <si>
    <t/>
  </si>
  <si>
    <t>% of employees</t>
  </si>
  <si>
    <t>No Religion</t>
  </si>
  <si>
    <t>Heterosexual</t>
  </si>
  <si>
    <t>Bi-sexual</t>
  </si>
  <si>
    <t>Sexual Orientation</t>
  </si>
  <si>
    <t>Religion/Belief</t>
  </si>
  <si>
    <t>Not declared</t>
  </si>
  <si>
    <t>Marriage and Civil partnership</t>
  </si>
  <si>
    <t>Divorced</t>
  </si>
  <si>
    <t>Living Together</t>
  </si>
  <si>
    <t>Separated</t>
  </si>
  <si>
    <t>Civil Partner</t>
  </si>
  <si>
    <t xml:space="preserve">Black    </t>
  </si>
  <si>
    <t xml:space="preserve">Mixed   </t>
  </si>
  <si>
    <t xml:space="preserve">White    </t>
  </si>
  <si>
    <t>Not Known</t>
  </si>
  <si>
    <t>APs and SAN</t>
  </si>
  <si>
    <t>Analyst</t>
  </si>
  <si>
    <t xml:space="preserve">Total </t>
  </si>
  <si>
    <t>PNTS</t>
  </si>
  <si>
    <t>Other Ethnic Group</t>
  </si>
  <si>
    <t>Managers</t>
  </si>
  <si>
    <t>Not known</t>
  </si>
  <si>
    <t>Non-Binary</t>
  </si>
  <si>
    <t>Reject after assessment centre</t>
  </si>
  <si>
    <t>Offer Declined</t>
  </si>
  <si>
    <t>Data Science Intern</t>
  </si>
  <si>
    <t xml:space="preserve"> of Applicants</t>
  </si>
  <si>
    <t>Workforce at end of March 2021</t>
  </si>
  <si>
    <t>Annual Appraisals 2021</t>
  </si>
  <si>
    <t>Directors</t>
  </si>
  <si>
    <t>Executive Directors</t>
  </si>
  <si>
    <t>Applicants for promotion 2020-21 (numbers)</t>
  </si>
  <si>
    <t>Applicants for promotion 2020-21 (%)</t>
  </si>
  <si>
    <t>Ethnic Minority</t>
  </si>
  <si>
    <t>n/a</t>
  </si>
  <si>
    <t xml:space="preserve">Senior Analyst </t>
  </si>
  <si>
    <t>Senior Analyst</t>
  </si>
  <si>
    <t>Promotions 2020-21 (numbers)</t>
  </si>
  <si>
    <t>Promotions 2020-21 (%)</t>
  </si>
  <si>
    <t xml:space="preserve"> of Promotions</t>
  </si>
  <si>
    <t>Total number of promotions</t>
  </si>
  <si>
    <t xml:space="preserve">Disability </t>
  </si>
  <si>
    <t xml:space="preserve">Yes </t>
  </si>
  <si>
    <t>Gay/Lesbian/Homosexual</t>
  </si>
  <si>
    <t>Full Time Number</t>
  </si>
  <si>
    <t>Part Time Number</t>
  </si>
  <si>
    <t>Total Ethnic Minorities</t>
  </si>
  <si>
    <t xml:space="preserve">Non-binary </t>
  </si>
  <si>
    <t xml:space="preserve">Ratings by disability </t>
  </si>
  <si>
    <t xml:space="preserve">Prefer not to say </t>
  </si>
  <si>
    <t>Experienced hire recruitment 2020-21</t>
  </si>
  <si>
    <t>Applications for Promotion 2020-21</t>
  </si>
  <si>
    <t>Promotions 2020-21</t>
  </si>
  <si>
    <t>Graduate recruitment campaign 2019-20</t>
  </si>
  <si>
    <t xml:space="preserve">Note: Interns are not included in this analysis and have been added as a single line item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</si>
</sst>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2" xfId="0" applyFill="1" applyBorder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horizontal="center"/>
    </xf>
    <xf numFmtId="9" fontId="0" fillId="0" borderId="0" xfId="0" applyNumberFormat="1"/>
    <xf numFmtId="0" fontId="2" fillId="0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ill="1"/>
    <xf numFmtId="0" fontId="6" fillId="0" borderId="2" xfId="0" applyFont="1" applyBorder="1" applyAlignment="1">
      <alignment vertical="center"/>
    </xf>
    <xf numFmtId="0" fontId="7" fillId="0" borderId="0" xfId="0" applyFont="1"/>
    <xf numFmtId="0" fontId="2" fillId="4" borderId="2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1" fillId="0" borderId="0" xfId="1"/>
    <xf numFmtId="0" fontId="1" fillId="2" borderId="0" xfId="1" applyFill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0" xfId="0" applyFont="1"/>
    <xf numFmtId="0" fontId="11" fillId="0" borderId="0" xfId="1" applyFont="1"/>
    <xf numFmtId="0" fontId="11" fillId="0" borderId="0" xfId="0" applyFont="1" applyFill="1"/>
    <xf numFmtId="0" fontId="7" fillId="0" borderId="0" xfId="0" applyFont="1" applyFill="1"/>
    <xf numFmtId="0" fontId="0" fillId="0" borderId="0" xfId="1" applyFont="1"/>
    <xf numFmtId="0" fontId="2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3" borderId="16" xfId="3" applyFont="1" applyFill="1" applyBorder="1"/>
    <xf numFmtId="0" fontId="2" fillId="3" borderId="14" xfId="3" applyFont="1" applyFill="1" applyBorder="1" applyAlignment="1">
      <alignment horizontal="center"/>
    </xf>
    <xf numFmtId="0" fontId="2" fillId="3" borderId="16" xfId="3" applyFont="1" applyFill="1" applyBorder="1" applyAlignment="1">
      <alignment horizontal="center"/>
    </xf>
    <xf numFmtId="0" fontId="1" fillId="0" borderId="16" xfId="3" applyBorder="1" applyAlignment="1">
      <alignment horizontal="left"/>
    </xf>
    <xf numFmtId="0" fontId="1" fillId="0" borderId="14" xfId="3" applyBorder="1"/>
    <xf numFmtId="164" fontId="1" fillId="0" borderId="14" xfId="3" applyNumberFormat="1" applyBorder="1"/>
    <xf numFmtId="0" fontId="2" fillId="3" borderId="16" xfId="3" applyFont="1" applyFill="1" applyBorder="1" applyAlignment="1">
      <alignment horizontal="left"/>
    </xf>
    <xf numFmtId="0" fontId="2" fillId="3" borderId="14" xfId="3" applyFont="1" applyFill="1" applyBorder="1"/>
    <xf numFmtId="164" fontId="2" fillId="3" borderId="14" xfId="3" applyNumberFormat="1" applyFont="1" applyFill="1" applyBorder="1"/>
    <xf numFmtId="0" fontId="2" fillId="0" borderId="27" xfId="3" applyFont="1" applyFill="1" applyBorder="1" applyAlignment="1">
      <alignment horizontal="left"/>
    </xf>
    <xf numFmtId="0" fontId="2" fillId="0" borderId="0" xfId="3" applyFont="1" applyFill="1" applyBorder="1"/>
    <xf numFmtId="164" fontId="2" fillId="0" borderId="0" xfId="3" applyNumberFormat="1" applyFont="1" applyFill="1" applyBorder="1"/>
    <xf numFmtId="0" fontId="8" fillId="2" borderId="0" xfId="0" applyFont="1" applyFill="1"/>
    <xf numFmtId="0" fontId="1" fillId="0" borderId="0" xfId="3"/>
    <xf numFmtId="0" fontId="2" fillId="3" borderId="20" xfId="3" applyFont="1" applyFill="1" applyBorder="1"/>
    <xf numFmtId="0" fontId="2" fillId="3" borderId="19" xfId="3" applyFont="1" applyFill="1" applyBorder="1"/>
    <xf numFmtId="0" fontId="2" fillId="3" borderId="15" xfId="3" applyFont="1" applyFill="1" applyBorder="1" applyAlignment="1">
      <alignment horizontal="center"/>
    </xf>
    <xf numFmtId="0" fontId="0" fillId="0" borderId="14" xfId="3" applyFont="1" applyBorder="1" applyAlignment="1">
      <alignment horizontal="left"/>
    </xf>
    <xf numFmtId="0" fontId="1" fillId="0" borderId="14" xfId="3" applyBorder="1" applyAlignment="1">
      <alignment horizontal="center"/>
    </xf>
    <xf numFmtId="164" fontId="1" fillId="0" borderId="14" xfId="3" applyNumberFormat="1" applyBorder="1" applyAlignment="1">
      <alignment horizontal="center"/>
    </xf>
    <xf numFmtId="0" fontId="1" fillId="0" borderId="14" xfId="3" applyBorder="1" applyAlignment="1">
      <alignment horizontal="left"/>
    </xf>
    <xf numFmtId="0" fontId="2" fillId="3" borderId="14" xfId="3" applyFont="1" applyFill="1" applyBorder="1" applyAlignment="1">
      <alignment horizontal="left"/>
    </xf>
    <xf numFmtId="164" fontId="1" fillId="3" borderId="14" xfId="3" applyNumberFormat="1" applyFill="1" applyBorder="1" applyAlignment="1">
      <alignment horizontal="center"/>
    </xf>
    <xf numFmtId="164" fontId="1" fillId="0" borderId="0" xfId="1" applyNumberFormat="1"/>
    <xf numFmtId="164" fontId="0" fillId="0" borderId="0" xfId="0" applyNumberFormat="1"/>
    <xf numFmtId="0" fontId="11" fillId="0" borderId="0" xfId="1" applyFont="1" applyFill="1" applyBorder="1"/>
    <xf numFmtId="0" fontId="1" fillId="0" borderId="0" xfId="1" applyFill="1" applyBorder="1"/>
    <xf numFmtId="0" fontId="1" fillId="0" borderId="0" xfId="3" applyFill="1" applyBorder="1" applyAlignment="1">
      <alignment horizontal="left"/>
    </xf>
    <xf numFmtId="164" fontId="1" fillId="0" borderId="0" xfId="5" applyNumberFormat="1" applyFont="1" applyFill="1" applyBorder="1"/>
    <xf numFmtId="0" fontId="2" fillId="0" borderId="0" xfId="3" applyFont="1" applyFill="1" applyBorder="1" applyAlignment="1">
      <alignment horizontal="left"/>
    </xf>
    <xf numFmtId="0" fontId="8" fillId="0" borderId="0" xfId="1" applyFo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0" xfId="0" applyFill="1" applyBorder="1"/>
    <xf numFmtId="9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/>
    </xf>
    <xf numFmtId="1" fontId="0" fillId="0" borderId="0" xfId="0" applyNumberFormat="1"/>
    <xf numFmtId="0" fontId="6" fillId="2" borderId="2" xfId="0" applyFont="1" applyFill="1" applyBorder="1" applyAlignment="1">
      <alignment vertical="center"/>
    </xf>
    <xf numFmtId="0" fontId="0" fillId="2" borderId="0" xfId="0" applyFill="1"/>
    <xf numFmtId="9" fontId="0" fillId="2" borderId="0" xfId="0" applyNumberFormat="1" applyFill="1"/>
    <xf numFmtId="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2" xfId="0" applyFont="1" applyBorder="1"/>
    <xf numFmtId="1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64" fontId="1" fillId="0" borderId="14" xfId="3" applyNumberFormat="1" applyFill="1" applyBorder="1"/>
    <xf numFmtId="0" fontId="6" fillId="4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3" borderId="22" xfId="3" applyFont="1" applyFill="1" applyBorder="1"/>
    <xf numFmtId="0" fontId="2" fillId="3" borderId="30" xfId="3" applyFont="1" applyFill="1" applyBorder="1"/>
    <xf numFmtId="0" fontId="2" fillId="0" borderId="14" xfId="3" applyFont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64" fontId="1" fillId="0" borderId="14" xfId="3" applyNumberFormat="1" applyFill="1" applyBorder="1" applyAlignment="1">
      <alignment horizontal="center"/>
    </xf>
    <xf numFmtId="0" fontId="1" fillId="0" borderId="14" xfId="3" applyFill="1" applyBorder="1" applyAlignment="1">
      <alignment horizontal="center"/>
    </xf>
    <xf numFmtId="2" fontId="0" fillId="0" borderId="0" xfId="0" applyNumberFormat="1"/>
    <xf numFmtId="0" fontId="1" fillId="0" borderId="0" xfId="1" applyFill="1"/>
    <xf numFmtId="10" fontId="1" fillId="0" borderId="0" xfId="1" applyNumberFormat="1" applyFill="1"/>
    <xf numFmtId="0" fontId="9" fillId="0" borderId="0" xfId="1" applyFont="1" applyFill="1"/>
    <xf numFmtId="164" fontId="1" fillId="0" borderId="0" xfId="1" applyNumberFormat="1" applyFill="1"/>
    <xf numFmtId="0" fontId="1" fillId="0" borderId="14" xfId="1" applyFill="1" applyBorder="1" applyAlignment="1">
      <alignment horizontal="left"/>
    </xf>
    <xf numFmtId="164" fontId="1" fillId="0" borderId="14" xfId="5" applyNumberFormat="1" applyFont="1" applyFill="1" applyBorder="1"/>
    <xf numFmtId="164" fontId="1" fillId="0" borderId="14" xfId="2" applyNumberFormat="1" applyFont="1" applyFill="1" applyBorder="1"/>
    <xf numFmtId="0" fontId="2" fillId="4" borderId="16" xfId="3" applyFont="1" applyFill="1" applyBorder="1"/>
    <xf numFmtId="0" fontId="2" fillId="4" borderId="14" xfId="3" applyFont="1" applyFill="1" applyBorder="1" applyAlignment="1">
      <alignment wrapText="1"/>
    </xf>
    <xf numFmtId="0" fontId="1" fillId="0" borderId="14" xfId="3" applyFill="1" applyBorder="1" applyAlignment="1">
      <alignment horizontal="left"/>
    </xf>
    <xf numFmtId="0" fontId="2" fillId="0" borderId="14" xfId="3" applyFont="1" applyFill="1" applyBorder="1" applyAlignment="1">
      <alignment horizontal="left"/>
    </xf>
    <xf numFmtId="0" fontId="2" fillId="4" borderId="14" xfId="3" applyFont="1" applyFill="1" applyBorder="1" applyAlignment="1">
      <alignment horizontal="left"/>
    </xf>
    <xf numFmtId="164" fontId="2" fillId="4" borderId="14" xfId="3" applyNumberFormat="1" applyFont="1" applyFill="1" applyBorder="1"/>
    <xf numFmtId="0" fontId="2" fillId="4" borderId="25" xfId="1" applyFont="1" applyFill="1" applyBorder="1" applyAlignment="1">
      <alignment horizontal="left"/>
    </xf>
    <xf numFmtId="164" fontId="2" fillId="4" borderId="26" xfId="1" applyNumberFormat="1" applyFont="1" applyFill="1" applyBorder="1"/>
    <xf numFmtId="0" fontId="2" fillId="4" borderId="14" xfId="1" applyFont="1" applyFill="1" applyBorder="1" applyAlignment="1">
      <alignment horizontal="left"/>
    </xf>
    <xf numFmtId="0" fontId="2" fillId="4" borderId="14" xfId="3" applyFont="1" applyFill="1" applyBorder="1"/>
    <xf numFmtId="0" fontId="0" fillId="0" borderId="14" xfId="3" applyFont="1" applyFill="1" applyBorder="1" applyAlignment="1">
      <alignment horizontal="left"/>
    </xf>
    <xf numFmtId="0" fontId="1" fillId="0" borderId="14" xfId="3" applyFill="1" applyBorder="1"/>
    <xf numFmtId="0" fontId="2" fillId="4" borderId="20" xfId="3" applyFont="1" applyFill="1" applyBorder="1"/>
    <xf numFmtId="0" fontId="2" fillId="4" borderId="30" xfId="3" applyFont="1" applyFill="1" applyBorder="1"/>
    <xf numFmtId="0" fontId="2" fillId="4" borderId="19" xfId="3" applyFont="1" applyFill="1" applyBorder="1"/>
    <xf numFmtId="0" fontId="2" fillId="5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3" borderId="17" xfId="3" applyFont="1" applyFill="1" applyBorder="1" applyAlignment="1">
      <alignment horizontal="center"/>
    </xf>
    <xf numFmtId="0" fontId="2" fillId="0" borderId="14" xfId="3" applyFont="1" applyFill="1" applyBorder="1"/>
    <xf numFmtId="0" fontId="1" fillId="0" borderId="14" xfId="4" applyFill="1" applyBorder="1"/>
    <xf numFmtId="164" fontId="1" fillId="0" borderId="14" xfId="4" applyNumberFormat="1" applyFill="1" applyBorder="1"/>
    <xf numFmtId="0" fontId="1" fillId="0" borderId="16" xfId="3" applyFill="1" applyBorder="1" applyAlignment="1">
      <alignment horizontal="left"/>
    </xf>
    <xf numFmtId="0" fontId="1" fillId="0" borderId="14" xfId="4" applyFill="1" applyBorder="1" applyAlignment="1">
      <alignment horizontal="left"/>
    </xf>
    <xf numFmtId="0" fontId="2" fillId="0" borderId="16" xfId="3" applyFont="1" applyFill="1" applyBorder="1" applyAlignment="1">
      <alignment horizontal="left"/>
    </xf>
    <xf numFmtId="0" fontId="2" fillId="0" borderId="14" xfId="4" applyFont="1" applyFill="1" applyBorder="1"/>
    <xf numFmtId="164" fontId="2" fillId="0" borderId="14" xfId="6" applyNumberFormat="1" applyFont="1" applyFill="1" applyBorder="1"/>
    <xf numFmtId="9" fontId="2" fillId="0" borderId="14" xfId="6" applyFont="1" applyFill="1" applyBorder="1"/>
    <xf numFmtId="0" fontId="2" fillId="4" borderId="22" xfId="4" applyFont="1" applyFill="1" applyBorder="1"/>
    <xf numFmtId="0" fontId="2" fillId="4" borderId="24" xfId="4" applyFont="1" applyFill="1" applyBorder="1"/>
    <xf numFmtId="0" fontId="2" fillId="4" borderId="25" xfId="4" applyFont="1" applyFill="1" applyBorder="1"/>
    <xf numFmtId="0" fontId="2" fillId="4" borderId="26" xfId="4" applyFont="1" applyFill="1" applyBorder="1"/>
    <xf numFmtId="0" fontId="2" fillId="4" borderId="21" xfId="4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0" borderId="2" xfId="0" applyFont="1" applyFill="1" applyBorder="1"/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7"/>
    </xf>
    <xf numFmtId="0" fontId="0" fillId="0" borderId="0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4" borderId="23" xfId="4" applyFont="1" applyFill="1" applyBorder="1" applyAlignment="1">
      <alignment horizontal="center"/>
    </xf>
    <xf numFmtId="0" fontId="2" fillId="4" borderId="24" xfId="4" applyFont="1" applyFill="1" applyBorder="1" applyAlignment="1">
      <alignment horizontal="center"/>
    </xf>
    <xf numFmtId="0" fontId="2" fillId="0" borderId="16" xfId="3" applyFont="1" applyBorder="1" applyAlignment="1">
      <alignment horizontal="center"/>
    </xf>
    <xf numFmtId="0" fontId="2" fillId="0" borderId="18" xfId="3" applyFont="1" applyBorder="1" applyAlignment="1">
      <alignment horizontal="center"/>
    </xf>
    <xf numFmtId="0" fontId="2" fillId="0" borderId="17" xfId="3" applyFont="1" applyBorder="1" applyAlignment="1">
      <alignment horizontal="center"/>
    </xf>
    <xf numFmtId="0" fontId="2" fillId="3" borderId="18" xfId="3" applyFont="1" applyFill="1" applyBorder="1" applyAlignment="1">
      <alignment horizontal="center"/>
    </xf>
    <xf numFmtId="0" fontId="2" fillId="3" borderId="17" xfId="3" applyFont="1" applyFill="1" applyBorder="1" applyAlignment="1">
      <alignment horizontal="center"/>
    </xf>
    <xf numFmtId="0" fontId="2" fillId="0" borderId="16" xfId="3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0" fontId="2" fillId="0" borderId="17" xfId="3" applyFont="1" applyFill="1" applyBorder="1" applyAlignment="1">
      <alignment horizontal="center"/>
    </xf>
    <xf numFmtId="0" fontId="2" fillId="3" borderId="16" xfId="3" applyFont="1" applyFill="1" applyBorder="1" applyAlignment="1">
      <alignment horizontal="center"/>
    </xf>
    <xf numFmtId="0" fontId="2" fillId="4" borderId="20" xfId="3" applyFont="1" applyFill="1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2ECAF67F-BAA4-43E9-9BEF-0330DBD38A3F}"/>
    <cellStyle name="Normal 2 2" xfId="3" xr:uid="{EF7953AB-4BC7-467F-9F9C-9C480B7DB8AD}"/>
    <cellStyle name="Normal 3" xfId="4" xr:uid="{39484015-8B42-4FAE-A6D9-A12AD7F83B70}"/>
    <cellStyle name="Percent" xfId="6" builtinId="5"/>
    <cellStyle name="Percent 2" xfId="2" xr:uid="{425E6E66-B235-4478-A727-4F8A5C049ABC}"/>
    <cellStyle name="Percent 2 2" xfId="5" xr:uid="{AED7FAC7-779E-44A6-BD4F-F66AB4EC1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auditoffice.sharepoint.com/sites/TMHR/Shared%20Documents/Diversity/Data/Year%20end%20310321%20Data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 310321"/>
      <sheetName val="Analysis data"/>
      <sheetName val="Gender"/>
      <sheetName val="Gender table"/>
      <sheetName val="Ethnicity"/>
      <sheetName val="Ethnicity table"/>
      <sheetName val="Disability"/>
      <sheetName val="Disability table"/>
      <sheetName val="AN &amp; SAN"/>
      <sheetName val="SN&amp;SAN table"/>
      <sheetName val="Disclosure"/>
      <sheetName val="Disclosure tables"/>
      <sheetName val="Gender2020"/>
      <sheetName val="EM2020"/>
      <sheetName val="Disability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0.30379746835443039</v>
          </cell>
          <cell r="F6">
            <v>0.82067510548523204</v>
          </cell>
        </row>
        <row r="7">
          <cell r="B7">
            <v>1.4767932489451477E-2</v>
          </cell>
          <cell r="J7">
            <v>2.2151898734177215E-2</v>
          </cell>
        </row>
        <row r="8">
          <cell r="B8">
            <v>1.0548523206751054E-2</v>
          </cell>
        </row>
        <row r="9">
          <cell r="B9">
            <v>6.6455696202531639E-2</v>
          </cell>
          <cell r="F9">
            <v>2.2151898734177215E-2</v>
          </cell>
        </row>
        <row r="10">
          <cell r="B10">
            <v>6.3291139240506328E-3</v>
          </cell>
          <cell r="F10">
            <v>1.0548523206751054E-3</v>
          </cell>
        </row>
        <row r="11">
          <cell r="B11">
            <v>1.8987341772151899E-2</v>
          </cell>
          <cell r="F11">
            <v>7.2784810126582278E-2</v>
          </cell>
        </row>
        <row r="12">
          <cell r="B12">
            <v>0.4229957805907173</v>
          </cell>
          <cell r="F12">
            <v>6.118143459915612E-2</v>
          </cell>
        </row>
        <row r="13">
          <cell r="B13">
            <v>6.3291139240506333E-2</v>
          </cell>
        </row>
        <row r="14">
          <cell r="B14">
            <v>9.2827004219409287E-2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9"/>
  <sheetViews>
    <sheetView topLeftCell="A17" zoomScale="80" zoomScaleNormal="80" zoomScalePageLayoutView="80" workbookViewId="0">
      <selection activeCell="B22" sqref="B22"/>
    </sheetView>
  </sheetViews>
  <sheetFormatPr defaultRowHeight="14.4" x14ac:dyDescent="0.3"/>
  <cols>
    <col min="1" max="1" width="3.6640625" customWidth="1"/>
    <col min="2" max="2" width="22.44140625" customWidth="1"/>
    <col min="7" max="7" width="8.77734375" customWidth="1"/>
  </cols>
  <sheetData>
    <row r="1" spans="2:18" x14ac:dyDescent="0.3">
      <c r="B1" s="46" t="s">
        <v>106</v>
      </c>
    </row>
    <row r="3" spans="2:18" x14ac:dyDescent="0.3">
      <c r="B3" s="160" t="s">
        <v>40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  <c r="Q3" s="106"/>
      <c r="R3" s="106"/>
    </row>
    <row r="4" spans="2:18" x14ac:dyDescent="0.3">
      <c r="B4" s="34"/>
      <c r="C4" s="131" t="s">
        <v>20</v>
      </c>
      <c r="D4" s="163" t="s">
        <v>0</v>
      </c>
      <c r="E4" s="163"/>
      <c r="F4" s="163" t="s">
        <v>90</v>
      </c>
      <c r="G4" s="163"/>
      <c r="H4" s="163" t="s">
        <v>91</v>
      </c>
      <c r="I4" s="163"/>
      <c r="J4" s="163" t="s">
        <v>98</v>
      </c>
      <c r="K4" s="163"/>
      <c r="L4" s="163" t="s">
        <v>92</v>
      </c>
      <c r="M4" s="163"/>
      <c r="N4" s="163" t="s">
        <v>93</v>
      </c>
      <c r="O4" s="164"/>
      <c r="Q4" s="106"/>
      <c r="R4" s="106"/>
    </row>
    <row r="5" spans="2:18" x14ac:dyDescent="0.3">
      <c r="B5" s="34"/>
      <c r="C5" s="35" t="s">
        <v>7</v>
      </c>
      <c r="D5" s="35" t="s">
        <v>7</v>
      </c>
      <c r="E5" s="36" t="s">
        <v>6</v>
      </c>
      <c r="F5" s="35" t="s">
        <v>7</v>
      </c>
      <c r="G5" s="35" t="s">
        <v>6</v>
      </c>
      <c r="H5" s="35" t="s">
        <v>7</v>
      </c>
      <c r="I5" s="35" t="s">
        <v>6</v>
      </c>
      <c r="J5" s="35" t="s">
        <v>7</v>
      </c>
      <c r="K5" s="35" t="s">
        <v>6</v>
      </c>
      <c r="L5" s="35" t="s">
        <v>7</v>
      </c>
      <c r="M5" s="35" t="s">
        <v>6</v>
      </c>
      <c r="N5" s="35" t="s">
        <v>7</v>
      </c>
      <c r="O5" s="35" t="s">
        <v>6</v>
      </c>
      <c r="Q5" s="106"/>
      <c r="R5" s="106"/>
    </row>
    <row r="6" spans="2:18" x14ac:dyDescent="0.3">
      <c r="B6" s="51" t="s">
        <v>109</v>
      </c>
      <c r="C6" s="132">
        <f>SUM(D6+F6+H6+J6+L6+N6)</f>
        <v>6</v>
      </c>
      <c r="D6" s="125">
        <v>0</v>
      </c>
      <c r="E6" s="94">
        <f>D6/C6</f>
        <v>0</v>
      </c>
      <c r="F6" s="125">
        <v>0</v>
      </c>
      <c r="G6" s="94">
        <f>F6/C6</f>
        <v>0</v>
      </c>
      <c r="H6" s="125">
        <v>2</v>
      </c>
      <c r="I6" s="94">
        <f>H6/C6</f>
        <v>0.33333333333333331</v>
      </c>
      <c r="J6" s="125">
        <v>0</v>
      </c>
      <c r="K6" s="94">
        <f>J6/C6</f>
        <v>0</v>
      </c>
      <c r="L6" s="125">
        <v>4</v>
      </c>
      <c r="M6" s="39">
        <f>L6/C6</f>
        <v>0.66666666666666663</v>
      </c>
      <c r="N6" s="38">
        <v>0</v>
      </c>
      <c r="O6" s="94">
        <f>N6/C6</f>
        <v>0</v>
      </c>
      <c r="Q6" s="106"/>
      <c r="R6" s="106"/>
    </row>
    <row r="7" spans="2:18" x14ac:dyDescent="0.3">
      <c r="B7" s="37" t="s">
        <v>108</v>
      </c>
      <c r="C7" s="132">
        <v>64</v>
      </c>
      <c r="D7" s="125">
        <v>2</v>
      </c>
      <c r="E7" s="94">
        <f t="shared" ref="E7:E13" si="0">D7/C7</f>
        <v>3.125E-2</v>
      </c>
      <c r="F7" s="125">
        <v>2</v>
      </c>
      <c r="G7" s="94">
        <f t="shared" ref="G7:G13" si="1">F7/C7</f>
        <v>3.125E-2</v>
      </c>
      <c r="H7" s="125">
        <v>0</v>
      </c>
      <c r="I7" s="94">
        <f t="shared" ref="I7:I13" si="2">H7/C7</f>
        <v>0</v>
      </c>
      <c r="J7" s="125">
        <v>1</v>
      </c>
      <c r="K7" s="94">
        <f t="shared" ref="K7:K13" si="3">J7/C7</f>
        <v>1.5625E-2</v>
      </c>
      <c r="L7" s="125">
        <v>56</v>
      </c>
      <c r="M7" s="39">
        <f t="shared" ref="M7:M13" si="4">L7/C7</f>
        <v>0.875</v>
      </c>
      <c r="N7" s="38">
        <v>3</v>
      </c>
      <c r="O7" s="94">
        <f t="shared" ref="O7:O13" si="5">N7/C7</f>
        <v>4.6875E-2</v>
      </c>
      <c r="Q7" s="106"/>
      <c r="R7" s="106"/>
    </row>
    <row r="8" spans="2:18" x14ac:dyDescent="0.3">
      <c r="B8" s="37" t="s">
        <v>99</v>
      </c>
      <c r="C8" s="132">
        <f t="shared" ref="C8:C13" si="6">SUM(D8+F8+H8+J8+L8+N8)</f>
        <v>151</v>
      </c>
      <c r="D8" s="125">
        <v>15</v>
      </c>
      <c r="E8" s="94">
        <f t="shared" si="0"/>
        <v>9.9337748344370855E-2</v>
      </c>
      <c r="F8" s="125">
        <v>6</v>
      </c>
      <c r="G8" s="94">
        <f t="shared" si="1"/>
        <v>3.9735099337748346E-2</v>
      </c>
      <c r="H8" s="125">
        <v>1</v>
      </c>
      <c r="I8" s="94">
        <f t="shared" si="2"/>
        <v>6.6225165562913907E-3</v>
      </c>
      <c r="J8" s="125">
        <v>0</v>
      </c>
      <c r="K8" s="94">
        <f t="shared" si="3"/>
        <v>0</v>
      </c>
      <c r="L8" s="125">
        <v>124</v>
      </c>
      <c r="M8" s="39">
        <f t="shared" si="4"/>
        <v>0.82119205298013243</v>
      </c>
      <c r="N8" s="38">
        <v>5</v>
      </c>
      <c r="O8" s="94">
        <f t="shared" si="5"/>
        <v>3.3112582781456956E-2</v>
      </c>
      <c r="Q8" s="106"/>
      <c r="R8" s="106"/>
    </row>
    <row r="9" spans="2:18" x14ac:dyDescent="0.3">
      <c r="B9" s="37" t="s">
        <v>8</v>
      </c>
      <c r="C9" s="132">
        <f t="shared" si="6"/>
        <v>345</v>
      </c>
      <c r="D9" s="125">
        <v>33</v>
      </c>
      <c r="E9" s="94">
        <f t="shared" si="0"/>
        <v>9.5652173913043481E-2</v>
      </c>
      <c r="F9" s="125">
        <v>13</v>
      </c>
      <c r="G9" s="94">
        <f t="shared" si="1"/>
        <v>3.7681159420289857E-2</v>
      </c>
      <c r="H9" s="125">
        <v>8</v>
      </c>
      <c r="I9" s="94">
        <f t="shared" si="2"/>
        <v>2.318840579710145E-2</v>
      </c>
      <c r="J9" s="125">
        <v>4</v>
      </c>
      <c r="K9" s="94">
        <f t="shared" si="3"/>
        <v>1.1594202898550725E-2</v>
      </c>
      <c r="L9" s="125">
        <v>273</v>
      </c>
      <c r="M9" s="39">
        <f t="shared" si="4"/>
        <v>0.79130434782608694</v>
      </c>
      <c r="N9" s="38">
        <v>14</v>
      </c>
      <c r="O9" s="94">
        <f t="shared" si="5"/>
        <v>4.0579710144927533E-2</v>
      </c>
      <c r="Q9" s="106"/>
      <c r="R9" s="106"/>
    </row>
    <row r="10" spans="2:18" x14ac:dyDescent="0.3">
      <c r="B10" s="37" t="s">
        <v>9</v>
      </c>
      <c r="C10" s="132">
        <f t="shared" si="6"/>
        <v>222</v>
      </c>
      <c r="D10" s="125">
        <v>46</v>
      </c>
      <c r="E10" s="94">
        <f t="shared" si="0"/>
        <v>0.2072072072072072</v>
      </c>
      <c r="F10" s="125">
        <v>14</v>
      </c>
      <c r="G10" s="94">
        <f t="shared" si="1"/>
        <v>6.3063063063063057E-2</v>
      </c>
      <c r="H10" s="125">
        <v>8</v>
      </c>
      <c r="I10" s="94">
        <f t="shared" si="2"/>
        <v>3.6036036036036036E-2</v>
      </c>
      <c r="J10" s="125">
        <v>6</v>
      </c>
      <c r="K10" s="94">
        <f t="shared" si="3"/>
        <v>2.7027027027027029E-2</v>
      </c>
      <c r="L10" s="125">
        <v>143</v>
      </c>
      <c r="M10" s="39">
        <f t="shared" si="4"/>
        <v>0.64414414414414412</v>
      </c>
      <c r="N10" s="38">
        <v>5</v>
      </c>
      <c r="O10" s="94">
        <f t="shared" si="5"/>
        <v>2.2522522522522521E-2</v>
      </c>
      <c r="Q10" s="106"/>
      <c r="R10" s="106"/>
    </row>
    <row r="11" spans="2:18" x14ac:dyDescent="0.3">
      <c r="B11" s="37" t="s">
        <v>10</v>
      </c>
      <c r="C11" s="132">
        <f t="shared" si="6"/>
        <v>21</v>
      </c>
      <c r="D11" s="125">
        <v>0</v>
      </c>
      <c r="E11" s="94">
        <f t="shared" si="0"/>
        <v>0</v>
      </c>
      <c r="F11" s="125">
        <v>1</v>
      </c>
      <c r="G11" s="94">
        <f t="shared" si="1"/>
        <v>4.7619047619047616E-2</v>
      </c>
      <c r="H11" s="125">
        <v>0</v>
      </c>
      <c r="I11" s="94">
        <f t="shared" si="2"/>
        <v>0</v>
      </c>
      <c r="J11" s="125">
        <v>0</v>
      </c>
      <c r="K11" s="94">
        <f t="shared" si="3"/>
        <v>0</v>
      </c>
      <c r="L11" s="125">
        <v>20</v>
      </c>
      <c r="M11" s="39">
        <f t="shared" si="4"/>
        <v>0.95238095238095233</v>
      </c>
      <c r="N11" s="38">
        <v>0</v>
      </c>
      <c r="O11" s="94">
        <f t="shared" si="5"/>
        <v>0</v>
      </c>
      <c r="Q11" s="106"/>
      <c r="R11" s="106"/>
    </row>
    <row r="12" spans="2:18" x14ac:dyDescent="0.3">
      <c r="B12" s="37" t="s">
        <v>11</v>
      </c>
      <c r="C12" s="132">
        <f t="shared" si="6"/>
        <v>82</v>
      </c>
      <c r="D12" s="125">
        <v>13</v>
      </c>
      <c r="E12" s="94">
        <f t="shared" si="0"/>
        <v>0.15853658536585366</v>
      </c>
      <c r="F12" s="125">
        <v>8</v>
      </c>
      <c r="G12" s="94">
        <f t="shared" si="1"/>
        <v>9.7560975609756101E-2</v>
      </c>
      <c r="H12" s="125">
        <v>4</v>
      </c>
      <c r="I12" s="94">
        <f t="shared" si="2"/>
        <v>4.878048780487805E-2</v>
      </c>
      <c r="J12" s="125">
        <v>0</v>
      </c>
      <c r="K12" s="94">
        <f t="shared" si="3"/>
        <v>0</v>
      </c>
      <c r="L12" s="125">
        <v>56</v>
      </c>
      <c r="M12" s="39">
        <f t="shared" si="4"/>
        <v>0.68292682926829273</v>
      </c>
      <c r="N12" s="38">
        <v>1</v>
      </c>
      <c r="O12" s="94">
        <f t="shared" si="5"/>
        <v>1.2195121951219513E-2</v>
      </c>
      <c r="Q12" s="106"/>
      <c r="R12" s="106"/>
    </row>
    <row r="13" spans="2:18" x14ac:dyDescent="0.3">
      <c r="B13" s="37" t="s">
        <v>12</v>
      </c>
      <c r="C13" s="132">
        <f t="shared" si="6"/>
        <v>58</v>
      </c>
      <c r="D13" s="125">
        <v>5</v>
      </c>
      <c r="E13" s="94">
        <f t="shared" si="0"/>
        <v>8.6206896551724144E-2</v>
      </c>
      <c r="F13" s="125">
        <v>9</v>
      </c>
      <c r="G13" s="94">
        <f t="shared" si="1"/>
        <v>0.15517241379310345</v>
      </c>
      <c r="H13" s="125">
        <v>2</v>
      </c>
      <c r="I13" s="94">
        <f t="shared" si="2"/>
        <v>3.4482758620689655E-2</v>
      </c>
      <c r="J13" s="125">
        <v>0</v>
      </c>
      <c r="K13" s="94">
        <f t="shared" si="3"/>
        <v>0</v>
      </c>
      <c r="L13" s="125">
        <v>41</v>
      </c>
      <c r="M13" s="39">
        <f t="shared" si="4"/>
        <v>0.7068965517241379</v>
      </c>
      <c r="N13" s="38">
        <v>1</v>
      </c>
      <c r="O13" s="94">
        <f t="shared" si="5"/>
        <v>1.7241379310344827E-2</v>
      </c>
      <c r="Q13" s="106"/>
      <c r="R13" s="106"/>
    </row>
    <row r="14" spans="2:18" x14ac:dyDescent="0.3">
      <c r="B14" s="40" t="s">
        <v>5</v>
      </c>
      <c r="C14" s="41">
        <f>SUM(N14+L14+J14+H14+F14+D14)</f>
        <v>949</v>
      </c>
      <c r="D14" s="41">
        <f>SUM(D6:D13)</f>
        <v>114</v>
      </c>
      <c r="E14" s="42">
        <f>D14/C14</f>
        <v>0.12012644889357219</v>
      </c>
      <c r="F14" s="41">
        <f>SUM(F6:F13)</f>
        <v>53</v>
      </c>
      <c r="G14" s="42">
        <f>F14/C14</f>
        <v>5.584826132771338E-2</v>
      </c>
      <c r="H14" s="41">
        <f>SUM(H6:H13)</f>
        <v>25</v>
      </c>
      <c r="I14" s="42">
        <f>H14/C14</f>
        <v>2.6343519494204427E-2</v>
      </c>
      <c r="J14" s="41">
        <f>SUM(J6:J13)</f>
        <v>11</v>
      </c>
      <c r="K14" s="42">
        <f>J14/C14</f>
        <v>1.1591148577449948E-2</v>
      </c>
      <c r="L14" s="41">
        <f>SUM(L6:L13)</f>
        <v>717</v>
      </c>
      <c r="M14" s="42">
        <f>L14/C14</f>
        <v>0.75553213909378292</v>
      </c>
      <c r="N14" s="41">
        <f>SUM(N6:N13)</f>
        <v>29</v>
      </c>
      <c r="O14" s="42">
        <f>N14/C14</f>
        <v>3.0558482613277135E-2</v>
      </c>
      <c r="Q14" s="106"/>
      <c r="R14" s="106"/>
    </row>
    <row r="15" spans="2:18" x14ac:dyDescent="0.3">
      <c r="B15" s="43"/>
      <c r="C15" s="44"/>
      <c r="D15" s="44"/>
      <c r="E15" s="45"/>
      <c r="F15" s="44"/>
      <c r="G15" s="45"/>
      <c r="H15" s="44"/>
      <c r="I15" s="45"/>
      <c r="J15" s="44"/>
      <c r="K15" s="45"/>
      <c r="L15" s="44"/>
      <c r="M15" s="45"/>
      <c r="N15" s="44"/>
      <c r="O15" s="45"/>
      <c r="Q15" s="106"/>
      <c r="R15" s="106"/>
    </row>
    <row r="16" spans="2:18" s="24" customFormat="1" ht="12" x14ac:dyDescent="0.25"/>
    <row r="17" spans="2:13" x14ac:dyDescent="0.3">
      <c r="B17" s="155" t="s">
        <v>13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7"/>
    </row>
    <row r="18" spans="2:13" x14ac:dyDescent="0.3">
      <c r="B18" s="141"/>
      <c r="C18" s="142" t="s">
        <v>20</v>
      </c>
      <c r="D18" s="158" t="s">
        <v>14</v>
      </c>
      <c r="E18" s="158"/>
      <c r="F18" s="158" t="s">
        <v>15</v>
      </c>
      <c r="G18" s="158"/>
      <c r="H18" s="158" t="s">
        <v>16</v>
      </c>
      <c r="I18" s="158"/>
      <c r="J18" s="158" t="s">
        <v>17</v>
      </c>
      <c r="K18" s="158"/>
      <c r="L18" s="158" t="s">
        <v>18</v>
      </c>
      <c r="M18" s="159"/>
    </row>
    <row r="19" spans="2:13" x14ac:dyDescent="0.3">
      <c r="B19" s="143" t="s">
        <v>77</v>
      </c>
      <c r="C19" s="144" t="s">
        <v>7</v>
      </c>
      <c r="D19" s="145" t="s">
        <v>7</v>
      </c>
      <c r="E19" s="145" t="s">
        <v>6</v>
      </c>
      <c r="F19" s="145" t="s">
        <v>7</v>
      </c>
      <c r="G19" s="145" t="s">
        <v>6</v>
      </c>
      <c r="H19" s="145" t="s">
        <v>7</v>
      </c>
      <c r="I19" s="145" t="s">
        <v>6</v>
      </c>
      <c r="J19" s="145" t="s">
        <v>7</v>
      </c>
      <c r="K19" s="145" t="s">
        <v>6</v>
      </c>
      <c r="L19" s="145" t="s">
        <v>7</v>
      </c>
      <c r="M19" s="144" t="s">
        <v>6</v>
      </c>
    </row>
    <row r="20" spans="2:13" x14ac:dyDescent="0.3">
      <c r="B20" s="124" t="s">
        <v>109</v>
      </c>
      <c r="C20" s="132">
        <v>6</v>
      </c>
      <c r="D20" s="133">
        <v>0</v>
      </c>
      <c r="E20" s="134">
        <v>0</v>
      </c>
      <c r="F20" s="133">
        <v>0</v>
      </c>
      <c r="G20" s="134">
        <v>0</v>
      </c>
      <c r="H20" s="133">
        <v>2</v>
      </c>
      <c r="I20" s="134">
        <f t="shared" ref="I20:I27" si="7">H20/C20</f>
        <v>0.33333333333333331</v>
      </c>
      <c r="J20" s="133">
        <v>3</v>
      </c>
      <c r="K20" s="134">
        <f t="shared" ref="K20:K27" si="8">J20/C20</f>
        <v>0.5</v>
      </c>
      <c r="L20" s="133">
        <v>1</v>
      </c>
      <c r="M20" s="134">
        <f t="shared" ref="M20:M28" si="9">L20/C20</f>
        <v>0.16666666666666666</v>
      </c>
    </row>
    <row r="21" spans="2:13" x14ac:dyDescent="0.3">
      <c r="B21" s="135" t="s">
        <v>108</v>
      </c>
      <c r="C21" s="132">
        <v>64</v>
      </c>
      <c r="D21" s="133">
        <v>0</v>
      </c>
      <c r="E21" s="134">
        <v>0</v>
      </c>
      <c r="F21" s="133">
        <v>0</v>
      </c>
      <c r="G21" s="134">
        <v>0</v>
      </c>
      <c r="H21" s="133">
        <v>12</v>
      </c>
      <c r="I21" s="134">
        <f t="shared" si="7"/>
        <v>0.1875</v>
      </c>
      <c r="J21" s="133">
        <v>29</v>
      </c>
      <c r="K21" s="134">
        <f t="shared" si="8"/>
        <v>0.453125</v>
      </c>
      <c r="L21" s="133">
        <v>23</v>
      </c>
      <c r="M21" s="134">
        <f t="shared" si="9"/>
        <v>0.359375</v>
      </c>
    </row>
    <row r="22" spans="2:13" x14ac:dyDescent="0.3">
      <c r="B22" s="136" t="s">
        <v>99</v>
      </c>
      <c r="C22" s="132">
        <v>151</v>
      </c>
      <c r="D22" s="133">
        <v>0</v>
      </c>
      <c r="E22" s="134">
        <v>0</v>
      </c>
      <c r="F22" s="133">
        <v>8</v>
      </c>
      <c r="G22" s="134">
        <f>F22/C22</f>
        <v>5.2980132450331126E-2</v>
      </c>
      <c r="H22" s="133">
        <v>54</v>
      </c>
      <c r="I22" s="134">
        <f t="shared" si="7"/>
        <v>0.35761589403973509</v>
      </c>
      <c r="J22" s="133">
        <v>48</v>
      </c>
      <c r="K22" s="134">
        <f t="shared" si="8"/>
        <v>0.31788079470198677</v>
      </c>
      <c r="L22" s="133">
        <v>41</v>
      </c>
      <c r="M22" s="134">
        <f t="shared" si="9"/>
        <v>0.27152317880794702</v>
      </c>
    </row>
    <row r="23" spans="2:13" x14ac:dyDescent="0.3">
      <c r="B23" s="136" t="s">
        <v>8</v>
      </c>
      <c r="C23" s="132">
        <v>345</v>
      </c>
      <c r="D23" s="133">
        <v>0</v>
      </c>
      <c r="E23" s="134">
        <v>0</v>
      </c>
      <c r="F23" s="133">
        <v>119</v>
      </c>
      <c r="G23" s="134">
        <f>F23/C23</f>
        <v>0.34492753623188405</v>
      </c>
      <c r="H23" s="133">
        <v>129</v>
      </c>
      <c r="I23" s="134">
        <f t="shared" si="7"/>
        <v>0.37391304347826088</v>
      </c>
      <c r="J23" s="133">
        <v>55</v>
      </c>
      <c r="K23" s="134">
        <f t="shared" si="8"/>
        <v>0.15942028985507245</v>
      </c>
      <c r="L23" s="133">
        <v>42</v>
      </c>
      <c r="M23" s="134">
        <f t="shared" si="9"/>
        <v>0.12173913043478261</v>
      </c>
    </row>
    <row r="24" spans="2:13" x14ac:dyDescent="0.3">
      <c r="B24" s="136" t="s">
        <v>9</v>
      </c>
      <c r="C24" s="132">
        <v>222</v>
      </c>
      <c r="D24" s="133">
        <v>10</v>
      </c>
      <c r="E24" s="134">
        <f>D24/C24</f>
        <v>4.5045045045045043E-2</v>
      </c>
      <c r="F24" s="133">
        <v>196</v>
      </c>
      <c r="G24" s="134">
        <f>F24/C24</f>
        <v>0.88288288288288286</v>
      </c>
      <c r="H24" s="133">
        <v>13</v>
      </c>
      <c r="I24" s="134">
        <f t="shared" si="7"/>
        <v>5.8558558558558557E-2</v>
      </c>
      <c r="J24" s="133">
        <v>1</v>
      </c>
      <c r="K24" s="134">
        <f t="shared" si="8"/>
        <v>4.5045045045045045E-3</v>
      </c>
      <c r="L24" s="133">
        <v>2</v>
      </c>
      <c r="M24" s="134">
        <f t="shared" si="9"/>
        <v>9.0090090090090089E-3</v>
      </c>
    </row>
    <row r="25" spans="2:13" x14ac:dyDescent="0.3">
      <c r="B25" s="136" t="s">
        <v>10</v>
      </c>
      <c r="C25" s="132">
        <v>21</v>
      </c>
      <c r="D25" s="133">
        <v>0</v>
      </c>
      <c r="E25" s="134">
        <v>0</v>
      </c>
      <c r="F25" s="133">
        <v>0</v>
      </c>
      <c r="G25" s="134">
        <v>0</v>
      </c>
      <c r="H25" s="133">
        <v>9</v>
      </c>
      <c r="I25" s="134">
        <f t="shared" si="7"/>
        <v>0.42857142857142855</v>
      </c>
      <c r="J25" s="133">
        <v>4</v>
      </c>
      <c r="K25" s="134">
        <f t="shared" si="8"/>
        <v>0.19047619047619047</v>
      </c>
      <c r="L25" s="133">
        <v>8</v>
      </c>
      <c r="M25" s="134">
        <f t="shared" si="9"/>
        <v>0.38095238095238093</v>
      </c>
    </row>
    <row r="26" spans="2:13" x14ac:dyDescent="0.3">
      <c r="B26" s="136" t="s">
        <v>11</v>
      </c>
      <c r="C26" s="132">
        <v>82</v>
      </c>
      <c r="D26" s="133">
        <v>0</v>
      </c>
      <c r="E26" s="134">
        <v>0</v>
      </c>
      <c r="F26" s="133">
        <v>4</v>
      </c>
      <c r="G26" s="134">
        <f>F26/C26</f>
        <v>4.878048780487805E-2</v>
      </c>
      <c r="H26" s="133">
        <v>23</v>
      </c>
      <c r="I26" s="134">
        <f t="shared" si="7"/>
        <v>0.28048780487804881</v>
      </c>
      <c r="J26" s="133">
        <v>39</v>
      </c>
      <c r="K26" s="134">
        <f t="shared" si="8"/>
        <v>0.47560975609756095</v>
      </c>
      <c r="L26" s="133">
        <v>16</v>
      </c>
      <c r="M26" s="134">
        <f t="shared" si="9"/>
        <v>0.1951219512195122</v>
      </c>
    </row>
    <row r="27" spans="2:13" x14ac:dyDescent="0.3">
      <c r="B27" s="136" t="s">
        <v>12</v>
      </c>
      <c r="C27" s="132">
        <v>58</v>
      </c>
      <c r="D27" s="133">
        <v>0</v>
      </c>
      <c r="E27" s="134">
        <v>0</v>
      </c>
      <c r="F27" s="133">
        <v>11</v>
      </c>
      <c r="G27" s="134">
        <f>F27/C27</f>
        <v>0.18965517241379309</v>
      </c>
      <c r="H27" s="133">
        <v>17</v>
      </c>
      <c r="I27" s="134">
        <f t="shared" si="7"/>
        <v>0.29310344827586204</v>
      </c>
      <c r="J27" s="133">
        <v>7</v>
      </c>
      <c r="K27" s="134">
        <f t="shared" si="8"/>
        <v>0.1206896551724138</v>
      </c>
      <c r="L27" s="133">
        <v>23</v>
      </c>
      <c r="M27" s="134">
        <f t="shared" si="9"/>
        <v>0.39655172413793105</v>
      </c>
    </row>
    <row r="28" spans="2:13" x14ac:dyDescent="0.3">
      <c r="B28" s="137" t="s">
        <v>5</v>
      </c>
      <c r="C28" s="138">
        <f>SUM(C20:C27)</f>
        <v>949</v>
      </c>
      <c r="D28" s="138">
        <f t="shared" ref="D28:L28" si="10">SUM(D20:D27)</f>
        <v>10</v>
      </c>
      <c r="E28" s="139">
        <f>D28/C28</f>
        <v>1.053740779768177E-2</v>
      </c>
      <c r="F28" s="138">
        <f t="shared" si="10"/>
        <v>338</v>
      </c>
      <c r="G28" s="140">
        <f>F28/C28</f>
        <v>0.35616438356164382</v>
      </c>
      <c r="H28" s="138">
        <f t="shared" si="10"/>
        <v>259</v>
      </c>
      <c r="I28" s="139">
        <f>H28/C28</f>
        <v>0.27291886195995785</v>
      </c>
      <c r="J28" s="138">
        <f t="shared" si="10"/>
        <v>186</v>
      </c>
      <c r="K28" s="139">
        <f>J28/C28</f>
        <v>0.19599578503688092</v>
      </c>
      <c r="L28" s="138">
        <f t="shared" si="10"/>
        <v>156</v>
      </c>
      <c r="M28" s="139">
        <f t="shared" si="9"/>
        <v>0.16438356164383561</v>
      </c>
    </row>
    <row r="29" spans="2:13" x14ac:dyDescent="0.3">
      <c r="C29" s="58"/>
    </row>
  </sheetData>
  <sheetProtection algorithmName="SHA-512" hashValue="ZL4hYIX6oVxHLz3SgrZv570QyLyyEM+4Sm8wzf+yAHK6AMPxATk793aCvvoZIwGsnqpGCsW82Xej3X7Xlpb1WQ==" saltValue="7BwlKVrv7HyuhwtWUx1zSQ==" spinCount="100000" sheet="1" objects="1" scenarios="1"/>
  <mergeCells count="13">
    <mergeCell ref="B3:O3"/>
    <mergeCell ref="D4:E4"/>
    <mergeCell ref="F4:G4"/>
    <mergeCell ref="H4:I4"/>
    <mergeCell ref="J4:K4"/>
    <mergeCell ref="L4:M4"/>
    <mergeCell ref="N4:O4"/>
    <mergeCell ref="B17:M17"/>
    <mergeCell ref="D18:E18"/>
    <mergeCell ref="F18:G18"/>
    <mergeCell ref="H18:I18"/>
    <mergeCell ref="J18:K18"/>
    <mergeCell ref="L18:M18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CA6E-01C5-4B2E-94F5-9EF71DBDD31B}">
  <dimension ref="A1:R38"/>
  <sheetViews>
    <sheetView zoomScale="80" zoomScaleNormal="80" workbookViewId="0">
      <selection activeCell="H24" sqref="H24"/>
    </sheetView>
  </sheetViews>
  <sheetFormatPr defaultColWidth="8.77734375" defaultRowHeight="14.4" x14ac:dyDescent="0.3"/>
  <cols>
    <col min="1" max="1" width="6.109375" style="18" customWidth="1"/>
    <col min="2" max="2" width="20.77734375" style="18" customWidth="1"/>
    <col min="3" max="3" width="10.21875" style="18" customWidth="1"/>
    <col min="4" max="4" width="10.77734375" style="18" customWidth="1"/>
    <col min="5" max="9" width="8.77734375" style="18"/>
    <col min="10" max="10" width="10.88671875" style="18" customWidth="1"/>
    <col min="11" max="11" width="8.77734375" style="18"/>
    <col min="12" max="12" width="15.44140625" style="18" customWidth="1"/>
    <col min="13" max="13" width="22.33203125" style="18" customWidth="1"/>
    <col min="14" max="15" width="10.21875" style="18" customWidth="1"/>
    <col min="16" max="17" width="9.44140625" style="18" customWidth="1"/>
    <col min="18" max="18" width="9.6640625" style="18" customWidth="1"/>
    <col min="19" max="16384" width="8.77734375" style="18"/>
  </cols>
  <sheetData>
    <row r="1" spans="1:18" x14ac:dyDescent="0.3">
      <c r="A1" s="64" t="s">
        <v>106</v>
      </c>
    </row>
    <row r="3" spans="1:18" x14ac:dyDescent="0.3">
      <c r="B3" s="47"/>
      <c r="C3" s="47"/>
      <c r="D3" s="160" t="s">
        <v>19</v>
      </c>
      <c r="E3" s="161"/>
      <c r="F3" s="161"/>
      <c r="G3" s="161"/>
      <c r="H3" s="161"/>
      <c r="I3" s="161"/>
      <c r="J3" s="161"/>
      <c r="K3" s="162"/>
      <c r="M3" s="165" t="s">
        <v>34</v>
      </c>
      <c r="N3" s="166"/>
      <c r="O3" s="166"/>
      <c r="P3" s="166"/>
      <c r="Q3" s="166"/>
      <c r="R3" s="167"/>
    </row>
    <row r="4" spans="1:18" x14ac:dyDescent="0.3">
      <c r="B4" s="48"/>
      <c r="C4" s="97" t="s">
        <v>96</v>
      </c>
      <c r="D4" s="168" t="s">
        <v>21</v>
      </c>
      <c r="E4" s="164"/>
      <c r="F4" s="168" t="s">
        <v>22</v>
      </c>
      <c r="G4" s="164"/>
      <c r="H4" s="168" t="s">
        <v>101</v>
      </c>
      <c r="I4" s="164"/>
      <c r="J4" s="168" t="s">
        <v>100</v>
      </c>
      <c r="K4" s="164"/>
      <c r="M4" s="126"/>
      <c r="N4" s="127" t="s">
        <v>20</v>
      </c>
      <c r="O4" s="169" t="s">
        <v>123</v>
      </c>
      <c r="P4" s="169" t="s">
        <v>6</v>
      </c>
      <c r="Q4" s="169" t="s">
        <v>124</v>
      </c>
      <c r="R4" s="169" t="s">
        <v>6</v>
      </c>
    </row>
    <row r="5" spans="1:18" x14ac:dyDescent="0.3">
      <c r="B5" s="49"/>
      <c r="C5" s="98" t="s">
        <v>7</v>
      </c>
      <c r="D5" s="50" t="s">
        <v>7</v>
      </c>
      <c r="E5" s="50" t="s">
        <v>6</v>
      </c>
      <c r="F5" s="50" t="s">
        <v>7</v>
      </c>
      <c r="G5" s="50" t="s">
        <v>6</v>
      </c>
      <c r="H5" s="50" t="s">
        <v>7</v>
      </c>
      <c r="I5" s="50" t="s">
        <v>6</v>
      </c>
      <c r="J5" s="50" t="s">
        <v>7</v>
      </c>
      <c r="K5" s="50" t="s">
        <v>6</v>
      </c>
      <c r="M5" s="128" t="s">
        <v>77</v>
      </c>
      <c r="N5" s="128" t="s">
        <v>7</v>
      </c>
      <c r="O5" s="170"/>
      <c r="P5" s="170" t="s">
        <v>6</v>
      </c>
      <c r="Q5" s="170" t="s">
        <v>7</v>
      </c>
      <c r="R5" s="170" t="s">
        <v>6</v>
      </c>
    </row>
    <row r="6" spans="1:18" x14ac:dyDescent="0.3">
      <c r="B6" s="51" t="s">
        <v>109</v>
      </c>
      <c r="C6" s="99">
        <f>D6+F6+H6+J6</f>
        <v>6</v>
      </c>
      <c r="D6" s="52">
        <v>3</v>
      </c>
      <c r="E6" s="53">
        <f t="shared" ref="E6:E13" si="0">D6/C6</f>
        <v>0.5</v>
      </c>
      <c r="F6" s="52">
        <v>3</v>
      </c>
      <c r="G6" s="53">
        <f>F6/C6</f>
        <v>0.5</v>
      </c>
      <c r="H6" s="52">
        <v>0</v>
      </c>
      <c r="I6" s="104">
        <f>H6/C6</f>
        <v>0</v>
      </c>
      <c r="J6" s="105">
        <v>0</v>
      </c>
      <c r="K6" s="104">
        <f>J6/C6</f>
        <v>0</v>
      </c>
      <c r="L6" s="57"/>
      <c r="M6" s="124" t="s">
        <v>109</v>
      </c>
      <c r="N6" s="117">
        <v>6</v>
      </c>
      <c r="O6" s="125">
        <v>6</v>
      </c>
      <c r="P6" s="94">
        <f>O6/N6</f>
        <v>1</v>
      </c>
      <c r="Q6" s="125">
        <v>0</v>
      </c>
      <c r="R6" s="94">
        <f>0/N6</f>
        <v>0</v>
      </c>
    </row>
    <row r="7" spans="1:18" x14ac:dyDescent="0.3">
      <c r="B7" s="51" t="s">
        <v>108</v>
      </c>
      <c r="C7" s="117">
        <v>64</v>
      </c>
      <c r="D7" s="105">
        <v>20</v>
      </c>
      <c r="E7" s="104">
        <f t="shared" si="0"/>
        <v>0.3125</v>
      </c>
      <c r="F7" s="105">
        <v>43</v>
      </c>
      <c r="G7" s="53">
        <f t="shared" ref="G7:G13" si="1">F7/C7</f>
        <v>0.671875</v>
      </c>
      <c r="H7" s="52">
        <v>0</v>
      </c>
      <c r="I7" s="104">
        <f t="shared" ref="I7:I13" si="2">H7/C7</f>
        <v>0</v>
      </c>
      <c r="J7" s="105">
        <v>1</v>
      </c>
      <c r="K7" s="104">
        <f t="shared" ref="K7:K13" si="3">J7/C7</f>
        <v>1.5625E-2</v>
      </c>
      <c r="L7" s="57"/>
      <c r="M7" s="124" t="s">
        <v>108</v>
      </c>
      <c r="N7" s="117">
        <v>64</v>
      </c>
      <c r="O7" s="125">
        <v>54</v>
      </c>
      <c r="P7" s="94">
        <f t="shared" ref="P7:P14" si="4">O7/N7</f>
        <v>0.84375</v>
      </c>
      <c r="Q7" s="125">
        <v>10</v>
      </c>
      <c r="R7" s="94">
        <f>Q7/N7</f>
        <v>0.15625</v>
      </c>
    </row>
    <row r="8" spans="1:18" x14ac:dyDescent="0.3">
      <c r="B8" s="54" t="s">
        <v>99</v>
      </c>
      <c r="C8" s="99">
        <f t="shared" ref="C8:C13" si="5">D8+F8+H8+J8</f>
        <v>151</v>
      </c>
      <c r="D8" s="52">
        <v>68</v>
      </c>
      <c r="E8" s="53">
        <f t="shared" si="0"/>
        <v>0.45033112582781459</v>
      </c>
      <c r="F8" s="52">
        <v>80</v>
      </c>
      <c r="G8" s="53">
        <f t="shared" si="1"/>
        <v>0.5298013245033113</v>
      </c>
      <c r="H8" s="52">
        <v>0</v>
      </c>
      <c r="I8" s="104">
        <f t="shared" si="2"/>
        <v>0</v>
      </c>
      <c r="J8" s="105">
        <v>3</v>
      </c>
      <c r="K8" s="104">
        <f t="shared" si="3"/>
        <v>1.9867549668874173E-2</v>
      </c>
      <c r="L8" s="57"/>
      <c r="M8" s="116" t="s">
        <v>99</v>
      </c>
      <c r="N8" s="117">
        <v>151</v>
      </c>
      <c r="O8" s="125">
        <v>122</v>
      </c>
      <c r="P8" s="94">
        <f t="shared" si="4"/>
        <v>0.80794701986754969</v>
      </c>
      <c r="Q8" s="125">
        <v>29</v>
      </c>
      <c r="R8" s="94">
        <f>Q8/N8</f>
        <v>0.19205298013245034</v>
      </c>
    </row>
    <row r="9" spans="1:18" x14ac:dyDescent="0.3">
      <c r="B9" s="54" t="s">
        <v>8</v>
      </c>
      <c r="C9" s="99">
        <f t="shared" si="5"/>
        <v>345</v>
      </c>
      <c r="D9" s="52">
        <v>166</v>
      </c>
      <c r="E9" s="53">
        <f t="shared" si="0"/>
        <v>0.48115942028985509</v>
      </c>
      <c r="F9" s="52">
        <v>174</v>
      </c>
      <c r="G9" s="53">
        <f t="shared" si="1"/>
        <v>0.5043478260869565</v>
      </c>
      <c r="H9" s="52">
        <v>0</v>
      </c>
      <c r="I9" s="104">
        <f t="shared" si="2"/>
        <v>0</v>
      </c>
      <c r="J9" s="105">
        <v>5</v>
      </c>
      <c r="K9" s="104">
        <f t="shared" si="3"/>
        <v>1.4492753623188406E-2</v>
      </c>
      <c r="L9" s="57"/>
      <c r="M9" s="116" t="s">
        <v>8</v>
      </c>
      <c r="N9" s="117">
        <v>345</v>
      </c>
      <c r="O9" s="125">
        <v>286</v>
      </c>
      <c r="P9" s="94">
        <f t="shared" si="4"/>
        <v>0.82898550724637676</v>
      </c>
      <c r="Q9" s="125">
        <v>59</v>
      </c>
      <c r="R9" s="94">
        <f>59/N9</f>
        <v>0.17101449275362318</v>
      </c>
    </row>
    <row r="10" spans="1:18" x14ac:dyDescent="0.3">
      <c r="B10" s="54" t="s">
        <v>9</v>
      </c>
      <c r="C10" s="99">
        <f t="shared" si="5"/>
        <v>222</v>
      </c>
      <c r="D10" s="52">
        <v>101</v>
      </c>
      <c r="E10" s="53">
        <f t="shared" si="0"/>
        <v>0.45495495495495497</v>
      </c>
      <c r="F10" s="52">
        <v>119</v>
      </c>
      <c r="G10" s="53">
        <f t="shared" si="1"/>
        <v>0.536036036036036</v>
      </c>
      <c r="H10" s="52">
        <v>1</v>
      </c>
      <c r="I10" s="104">
        <f t="shared" si="2"/>
        <v>4.5045045045045045E-3</v>
      </c>
      <c r="J10" s="105">
        <v>1</v>
      </c>
      <c r="K10" s="104">
        <f t="shared" si="3"/>
        <v>4.5045045045045045E-3</v>
      </c>
      <c r="L10" s="57"/>
      <c r="M10" s="116" t="s">
        <v>9</v>
      </c>
      <c r="N10" s="117">
        <v>222</v>
      </c>
      <c r="O10" s="125">
        <v>222</v>
      </c>
      <c r="P10" s="94">
        <f t="shared" si="4"/>
        <v>1</v>
      </c>
      <c r="Q10" s="125">
        <v>0</v>
      </c>
      <c r="R10" s="94">
        <f>0/N10</f>
        <v>0</v>
      </c>
    </row>
    <row r="11" spans="1:18" x14ac:dyDescent="0.3">
      <c r="B11" s="54" t="s">
        <v>10</v>
      </c>
      <c r="C11" s="99">
        <f t="shared" si="5"/>
        <v>21</v>
      </c>
      <c r="D11" s="52">
        <v>12</v>
      </c>
      <c r="E11" s="53">
        <f t="shared" si="0"/>
        <v>0.5714285714285714</v>
      </c>
      <c r="F11" s="52">
        <v>9</v>
      </c>
      <c r="G11" s="53">
        <f t="shared" si="1"/>
        <v>0.42857142857142855</v>
      </c>
      <c r="H11" s="52">
        <v>0</v>
      </c>
      <c r="I11" s="104">
        <f t="shared" si="2"/>
        <v>0</v>
      </c>
      <c r="J11" s="105">
        <v>0</v>
      </c>
      <c r="K11" s="104">
        <f t="shared" si="3"/>
        <v>0</v>
      </c>
      <c r="L11" s="57"/>
      <c r="M11" s="116" t="s">
        <v>10</v>
      </c>
      <c r="N11" s="117">
        <v>21</v>
      </c>
      <c r="O11" s="125">
        <v>20</v>
      </c>
      <c r="P11" s="94">
        <f t="shared" si="4"/>
        <v>0.95238095238095233</v>
      </c>
      <c r="Q11" s="125">
        <v>1</v>
      </c>
      <c r="R11" s="94">
        <f>Q11/N11</f>
        <v>4.7619047619047616E-2</v>
      </c>
    </row>
    <row r="12" spans="1:18" x14ac:dyDescent="0.3">
      <c r="B12" s="54" t="s">
        <v>11</v>
      </c>
      <c r="C12" s="99">
        <f t="shared" si="5"/>
        <v>82</v>
      </c>
      <c r="D12" s="52">
        <v>44</v>
      </c>
      <c r="E12" s="53">
        <f t="shared" si="0"/>
        <v>0.53658536585365857</v>
      </c>
      <c r="F12" s="52">
        <v>37</v>
      </c>
      <c r="G12" s="53">
        <f t="shared" si="1"/>
        <v>0.45121951219512196</v>
      </c>
      <c r="H12" s="52">
        <v>0</v>
      </c>
      <c r="I12" s="104">
        <f t="shared" si="2"/>
        <v>0</v>
      </c>
      <c r="J12" s="105">
        <v>1</v>
      </c>
      <c r="K12" s="104">
        <f t="shared" si="3"/>
        <v>1.2195121951219513E-2</v>
      </c>
      <c r="L12" s="57"/>
      <c r="M12" s="116" t="s">
        <v>11</v>
      </c>
      <c r="N12" s="117">
        <v>82</v>
      </c>
      <c r="O12" s="125">
        <v>76</v>
      </c>
      <c r="P12" s="94">
        <f t="shared" si="4"/>
        <v>0.92682926829268297</v>
      </c>
      <c r="Q12" s="125">
        <v>6</v>
      </c>
      <c r="R12" s="94">
        <f>Q12/N12</f>
        <v>7.3170731707317069E-2</v>
      </c>
    </row>
    <row r="13" spans="1:18" x14ac:dyDescent="0.3">
      <c r="B13" s="54" t="s">
        <v>12</v>
      </c>
      <c r="C13" s="99">
        <f t="shared" si="5"/>
        <v>58</v>
      </c>
      <c r="D13" s="52">
        <v>40</v>
      </c>
      <c r="E13" s="53">
        <f t="shared" si="0"/>
        <v>0.68965517241379315</v>
      </c>
      <c r="F13" s="52">
        <v>17</v>
      </c>
      <c r="G13" s="53">
        <f t="shared" si="1"/>
        <v>0.29310344827586204</v>
      </c>
      <c r="H13" s="52">
        <v>0</v>
      </c>
      <c r="I13" s="104">
        <f t="shared" si="2"/>
        <v>0</v>
      </c>
      <c r="J13" s="105">
        <v>1</v>
      </c>
      <c r="K13" s="104">
        <f t="shared" si="3"/>
        <v>1.7241379310344827E-2</v>
      </c>
      <c r="L13" s="57"/>
      <c r="M13" s="116" t="s">
        <v>12</v>
      </c>
      <c r="N13" s="117">
        <v>58</v>
      </c>
      <c r="O13" s="125">
        <v>49</v>
      </c>
      <c r="P13" s="94">
        <f t="shared" si="4"/>
        <v>0.84482758620689657</v>
      </c>
      <c r="Q13" s="125">
        <v>9</v>
      </c>
      <c r="R13" s="94">
        <f>Q13/N13</f>
        <v>0.15517241379310345</v>
      </c>
    </row>
    <row r="14" spans="1:18" x14ac:dyDescent="0.3">
      <c r="B14" s="55" t="s">
        <v>5</v>
      </c>
      <c r="C14" s="55">
        <f>SUM(C6:C13)</f>
        <v>949</v>
      </c>
      <c r="D14" s="35">
        <f>SUM(D6:D13)</f>
        <v>454</v>
      </c>
      <c r="E14" s="56">
        <f>D14/C14</f>
        <v>0.47839831401475236</v>
      </c>
      <c r="F14" s="35">
        <f>SUM(F6:F13)</f>
        <v>482</v>
      </c>
      <c r="G14" s="56">
        <f>F14/C14</f>
        <v>0.50790305584826134</v>
      </c>
      <c r="H14" s="35">
        <f>SUM(H6:H13)</f>
        <v>1</v>
      </c>
      <c r="I14" s="56">
        <f>SUM(I6:I13)</f>
        <v>4.5045045045045045E-3</v>
      </c>
      <c r="J14" s="35">
        <f>SUM(J6:J13)</f>
        <v>12</v>
      </c>
      <c r="K14" s="56">
        <f>J14/C14</f>
        <v>1.2644889357218124E-2</v>
      </c>
      <c r="L14" s="57"/>
      <c r="M14" s="118" t="s">
        <v>5</v>
      </c>
      <c r="N14" s="118">
        <f>SUM(N6:N13)</f>
        <v>949</v>
      </c>
      <c r="O14" s="123">
        <f>SUM(O6:O13)</f>
        <v>835</v>
      </c>
      <c r="P14" s="119">
        <f t="shared" si="4"/>
        <v>0.87987355110642784</v>
      </c>
      <c r="Q14" s="123">
        <f t="shared" ref="Q14" si="6">SUM(Q6:Q13)</f>
        <v>114</v>
      </c>
      <c r="R14" s="119">
        <f>Q14/N14</f>
        <v>0.12012644889357219</v>
      </c>
    </row>
    <row r="15" spans="1:18" x14ac:dyDescent="0.3">
      <c r="E15" s="19"/>
    </row>
    <row r="16" spans="1:18" x14ac:dyDescent="0.3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5"/>
      <c r="M16" s="25"/>
      <c r="N16" s="25"/>
      <c r="O16" s="25"/>
      <c r="P16" s="25"/>
      <c r="Q16" s="25"/>
      <c r="R16" s="25"/>
    </row>
    <row r="17" spans="2:18" x14ac:dyDescent="0.3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8" ht="28.8" x14ac:dyDescent="0.3">
      <c r="B18" s="114" t="s">
        <v>83</v>
      </c>
      <c r="C18" s="115" t="s">
        <v>23</v>
      </c>
      <c r="L18" s="25"/>
      <c r="M18" s="114" t="s">
        <v>82</v>
      </c>
      <c r="N18" s="115" t="s">
        <v>78</v>
      </c>
      <c r="P18" s="59"/>
      <c r="Q18" s="59"/>
      <c r="R18" s="59"/>
    </row>
    <row r="19" spans="2:18" ht="30" customHeight="1" x14ac:dyDescent="0.3">
      <c r="B19" s="111" t="s">
        <v>24</v>
      </c>
      <c r="C19" s="112">
        <f>'[1]Disclosure tables'!$B$6</f>
        <v>0.30379746835443039</v>
      </c>
      <c r="D19" s="107"/>
      <c r="E19" s="107"/>
      <c r="F19" s="107"/>
      <c r="G19" s="107"/>
      <c r="H19" s="107"/>
      <c r="I19" s="107"/>
      <c r="J19" s="107"/>
      <c r="K19" s="107"/>
      <c r="L19" s="44"/>
      <c r="M19" s="116" t="s">
        <v>80</v>
      </c>
      <c r="N19" s="112">
        <f>'[1]Disclosure tables'!$F$6</f>
        <v>0.82067510548523204</v>
      </c>
      <c r="O19" s="107"/>
      <c r="P19" s="44"/>
      <c r="Q19" s="44"/>
      <c r="R19" s="60"/>
    </row>
    <row r="20" spans="2:18" x14ac:dyDescent="0.3">
      <c r="B20" s="111" t="s">
        <v>25</v>
      </c>
      <c r="C20" s="112">
        <f>'[1]Disclosure tables'!$B$7</f>
        <v>1.4767932489451477E-2</v>
      </c>
      <c r="D20" s="107"/>
      <c r="E20" s="107"/>
      <c r="F20" s="107"/>
      <c r="G20" s="107"/>
      <c r="H20" s="107"/>
      <c r="I20" s="107"/>
      <c r="J20" s="107"/>
      <c r="K20" s="107"/>
      <c r="L20" s="61"/>
      <c r="M20" s="116" t="s">
        <v>122</v>
      </c>
      <c r="N20" s="112">
        <f>'[1]Disclosure tables'!$J$7</f>
        <v>2.2151898734177215E-2</v>
      </c>
      <c r="O20" s="107"/>
      <c r="P20" s="61"/>
      <c r="Q20" s="62"/>
      <c r="R20" s="60"/>
    </row>
    <row r="21" spans="2:18" x14ac:dyDescent="0.3">
      <c r="B21" s="111" t="s">
        <v>26</v>
      </c>
      <c r="C21" s="112">
        <f>'[1]Disclosure tables'!$B$8</f>
        <v>1.0548523206751054E-2</v>
      </c>
      <c r="D21" s="107"/>
      <c r="E21" s="107"/>
      <c r="F21" s="107"/>
      <c r="G21" s="107"/>
      <c r="H21" s="107"/>
      <c r="I21" s="107"/>
      <c r="J21" s="107"/>
      <c r="K21" s="107"/>
      <c r="L21" s="61"/>
      <c r="M21" s="116" t="s">
        <v>81</v>
      </c>
      <c r="N21" s="112">
        <f>'[1]Disclosure tables'!$F$9</f>
        <v>2.2151898734177215E-2</v>
      </c>
      <c r="O21" s="107"/>
      <c r="P21" s="61"/>
      <c r="Q21" s="62"/>
      <c r="R21" s="60"/>
    </row>
    <row r="22" spans="2:18" x14ac:dyDescent="0.3">
      <c r="B22" s="111" t="s">
        <v>27</v>
      </c>
      <c r="C22" s="112">
        <f>'[1]Disclosure tables'!$B$9</f>
        <v>6.6455696202531639E-2</v>
      </c>
      <c r="D22" s="107"/>
      <c r="E22" s="107"/>
      <c r="F22" s="107"/>
      <c r="G22" s="107"/>
      <c r="H22" s="107"/>
      <c r="I22" s="107"/>
      <c r="J22" s="107"/>
      <c r="K22" s="107"/>
      <c r="L22" s="61"/>
      <c r="M22" s="116" t="s">
        <v>35</v>
      </c>
      <c r="N22" s="112">
        <f>'[1]Disclosure tables'!$F$10</f>
        <v>1.0548523206751054E-3</v>
      </c>
      <c r="O22" s="107"/>
      <c r="P22" s="61"/>
      <c r="Q22" s="62"/>
      <c r="R22" s="60"/>
    </row>
    <row r="23" spans="2:18" x14ac:dyDescent="0.3">
      <c r="B23" s="111" t="s">
        <v>29</v>
      </c>
      <c r="C23" s="112">
        <f>'[1]Disclosure tables'!$B$10</f>
        <v>6.3291139240506328E-3</v>
      </c>
      <c r="D23" s="107"/>
      <c r="E23" s="107"/>
      <c r="F23" s="107"/>
      <c r="G23" s="107"/>
      <c r="H23" s="107"/>
      <c r="I23" s="107"/>
      <c r="J23" s="107"/>
      <c r="K23" s="107"/>
      <c r="L23" s="61"/>
      <c r="M23" s="116" t="s">
        <v>28</v>
      </c>
      <c r="N23" s="112">
        <f>'[1]Disclosure tables'!$F$11</f>
        <v>7.2784810126582278E-2</v>
      </c>
      <c r="O23" s="107"/>
      <c r="P23" s="61"/>
      <c r="Q23" s="62"/>
      <c r="R23" s="60"/>
    </row>
    <row r="24" spans="2:18" x14ac:dyDescent="0.3">
      <c r="B24" s="111" t="s">
        <v>35</v>
      </c>
      <c r="C24" s="112">
        <f>'[1]Disclosure tables'!$B$11</f>
        <v>1.8987341772151899E-2</v>
      </c>
      <c r="D24" s="107"/>
      <c r="E24" s="107"/>
      <c r="F24" s="107"/>
      <c r="G24" s="107"/>
      <c r="H24" s="107"/>
      <c r="I24" s="107"/>
      <c r="J24" s="108"/>
      <c r="K24" s="107"/>
      <c r="L24" s="61"/>
      <c r="M24" s="116" t="s">
        <v>30</v>
      </c>
      <c r="N24" s="112">
        <f>'[1]Disclosure tables'!$F$12</f>
        <v>6.118143459915612E-2</v>
      </c>
      <c r="O24" s="107"/>
      <c r="P24" s="61"/>
      <c r="Q24" s="62"/>
      <c r="R24" s="60"/>
    </row>
    <row r="25" spans="2:18" x14ac:dyDescent="0.3">
      <c r="B25" s="111" t="s">
        <v>79</v>
      </c>
      <c r="C25" s="112">
        <f>'[1]Disclosure tables'!$B$12</f>
        <v>0.4229957805907173</v>
      </c>
      <c r="D25" s="107"/>
      <c r="E25" s="107"/>
      <c r="F25" s="107"/>
      <c r="G25" s="107"/>
      <c r="H25" s="107"/>
      <c r="I25" s="107"/>
      <c r="J25" s="107"/>
      <c r="K25" s="107"/>
      <c r="L25" s="61"/>
      <c r="M25" s="118" t="s">
        <v>5</v>
      </c>
      <c r="N25" s="119">
        <f>SUM(N19:N24)</f>
        <v>1</v>
      </c>
      <c r="O25" s="107"/>
      <c r="P25" s="61"/>
      <c r="Q25" s="62"/>
      <c r="R25" s="60"/>
    </row>
    <row r="26" spans="2:18" x14ac:dyDescent="0.3">
      <c r="B26" s="111" t="s">
        <v>28</v>
      </c>
      <c r="C26" s="112">
        <f>'[1]Disclosure tables'!$B$13</f>
        <v>6.3291139240506333E-2</v>
      </c>
      <c r="D26" s="107"/>
      <c r="E26" s="107"/>
      <c r="F26" s="107"/>
      <c r="G26" s="107"/>
      <c r="H26" s="107"/>
      <c r="I26" s="107"/>
      <c r="J26" s="107"/>
      <c r="K26" s="107"/>
      <c r="L26" s="63"/>
      <c r="M26" s="107"/>
      <c r="N26" s="107"/>
      <c r="O26" s="107"/>
      <c r="P26" s="63"/>
      <c r="Q26" s="45"/>
      <c r="R26" s="60"/>
    </row>
    <row r="27" spans="2:18" x14ac:dyDescent="0.3">
      <c r="B27" s="111" t="s">
        <v>84</v>
      </c>
      <c r="C27" s="112">
        <f>'[1]Disclosure tables'!$B$14</f>
        <v>9.2827004219409287E-2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P27" s="60"/>
      <c r="Q27" s="60"/>
      <c r="R27" s="60"/>
    </row>
    <row r="28" spans="2:18" x14ac:dyDescent="0.3">
      <c r="B28" s="120" t="s">
        <v>5</v>
      </c>
      <c r="C28" s="121">
        <f>SUM(C19:C27)</f>
        <v>0.99999999999999989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23" t="s">
        <v>85</v>
      </c>
      <c r="N28" s="123" t="s">
        <v>78</v>
      </c>
      <c r="P28" s="60"/>
      <c r="Q28" s="60"/>
      <c r="R28" s="60"/>
    </row>
    <row r="29" spans="2:18" x14ac:dyDescent="0.3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16" t="s">
        <v>86</v>
      </c>
      <c r="N29" s="112">
        <v>3.0558482613277101E-2</v>
      </c>
      <c r="Q29" s="60"/>
      <c r="R29" s="60"/>
    </row>
    <row r="30" spans="2:18" x14ac:dyDescent="0.3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16" t="s">
        <v>87</v>
      </c>
      <c r="N30" s="112">
        <v>5.584826132771338E-2</v>
      </c>
    </row>
    <row r="31" spans="2:18" ht="28.8" x14ac:dyDescent="0.3">
      <c r="B31" s="114" t="s">
        <v>31</v>
      </c>
      <c r="C31" s="115" t="s">
        <v>78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16" t="s">
        <v>37</v>
      </c>
      <c r="N31" s="112">
        <v>0.33400000000000002</v>
      </c>
    </row>
    <row r="32" spans="2:18" x14ac:dyDescent="0.3">
      <c r="B32" s="111" t="s">
        <v>32</v>
      </c>
      <c r="C32" s="113">
        <v>0.10853530031612224</v>
      </c>
      <c r="D32" s="109"/>
      <c r="E32" s="107"/>
      <c r="F32" s="107"/>
      <c r="G32" s="107"/>
      <c r="H32" s="107"/>
      <c r="I32" s="107"/>
      <c r="J32" s="107"/>
      <c r="K32" s="107"/>
      <c r="L32" s="107"/>
      <c r="M32" s="116" t="s">
        <v>88</v>
      </c>
      <c r="N32" s="112">
        <v>9.4836670179135937E-3</v>
      </c>
    </row>
    <row r="33" spans="2:16" x14ac:dyDescent="0.3">
      <c r="B33" s="111" t="s">
        <v>33</v>
      </c>
      <c r="C33" s="113">
        <v>0.83983140147523705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16" t="s">
        <v>36</v>
      </c>
      <c r="N33" s="112">
        <v>0.53700000000000003</v>
      </c>
    </row>
    <row r="34" spans="2:16" x14ac:dyDescent="0.3">
      <c r="B34" s="111" t="s">
        <v>28</v>
      </c>
      <c r="C34" s="113">
        <v>3.6880927291886197E-2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16" t="s">
        <v>38</v>
      </c>
      <c r="N34" s="112">
        <v>3.1612223393045311E-3</v>
      </c>
    </row>
    <row r="35" spans="2:16" x14ac:dyDescent="0.3">
      <c r="B35" s="111" t="s">
        <v>84</v>
      </c>
      <c r="C35" s="113">
        <v>1.4752370916754479E-2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16" t="s">
        <v>89</v>
      </c>
      <c r="N35" s="112">
        <v>3.0000000000000001E-3</v>
      </c>
    </row>
    <row r="36" spans="2:16" x14ac:dyDescent="0.3">
      <c r="B36" s="122" t="s">
        <v>5</v>
      </c>
      <c r="C36" s="121">
        <f>SUM(C32:C35)</f>
        <v>1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16" t="s">
        <v>84</v>
      </c>
      <c r="N36" s="112">
        <v>2.7397260273972601E-2</v>
      </c>
    </row>
    <row r="37" spans="2:16" x14ac:dyDescent="0.3">
      <c r="B37" s="107"/>
      <c r="C37" s="107"/>
      <c r="D37" s="110"/>
      <c r="E37" s="107"/>
      <c r="F37" s="107"/>
      <c r="G37" s="107"/>
      <c r="H37" s="107"/>
      <c r="I37" s="107"/>
      <c r="J37" s="107"/>
      <c r="K37" s="107"/>
      <c r="L37" s="107"/>
      <c r="M37" s="118" t="s">
        <v>5</v>
      </c>
      <c r="N37" s="119">
        <f>SUM(N29:N36)</f>
        <v>1.0004488935721811</v>
      </c>
      <c r="P37" s="57"/>
    </row>
    <row r="38" spans="2:16" x14ac:dyDescent="0.3">
      <c r="D38" s="107"/>
      <c r="L38" s="107"/>
    </row>
  </sheetData>
  <sheetProtection algorithmName="SHA-512" hashValue="0dsYfgqsKaBd7SdiFYpm0hU/hAB8GyM7A4HzAlGiOTRu6OmjmszaPyqT5BxCf8yg0vP+FGs9IWfFvVsbR3og+g==" saltValue="5GYSJBqmPSxWZPQ1OGVO0Q==" spinCount="100000" sheet="1" objects="1" scenarios="1"/>
  <mergeCells count="10">
    <mergeCell ref="M3:R3"/>
    <mergeCell ref="D3:K3"/>
    <mergeCell ref="D4:E4"/>
    <mergeCell ref="F4:G4"/>
    <mergeCell ref="H4:I4"/>
    <mergeCell ref="J4:K4"/>
    <mergeCell ref="O4:O5"/>
    <mergeCell ref="Q4:Q5"/>
    <mergeCell ref="P4:P5"/>
    <mergeCell ref="R4:R5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331C-D387-4FEE-A219-D5A9448F8E1A}">
  <dimension ref="A1:R19"/>
  <sheetViews>
    <sheetView zoomScale="80" zoomScaleNormal="80" workbookViewId="0">
      <selection activeCell="J18" sqref="J18"/>
    </sheetView>
  </sheetViews>
  <sheetFormatPr defaultRowHeight="14.4" x14ac:dyDescent="0.3"/>
  <cols>
    <col min="1" max="1" width="6.109375" customWidth="1"/>
    <col min="2" max="2" width="29.88671875" customWidth="1"/>
    <col min="3" max="3" width="9.33203125" bestFit="1" customWidth="1"/>
    <col min="8" max="8" width="9.77734375" customWidth="1"/>
    <col min="10" max="10" width="10.77734375" customWidth="1"/>
    <col min="11" max="11" width="10.21875" customWidth="1"/>
    <col min="14" max="14" width="11.77734375" customWidth="1"/>
    <col min="16" max="16" width="9.44140625" customWidth="1"/>
    <col min="18" max="18" width="5.21875" customWidth="1"/>
  </cols>
  <sheetData>
    <row r="1" spans="1:18" x14ac:dyDescent="0.3">
      <c r="B1" s="2" t="s">
        <v>132</v>
      </c>
    </row>
    <row r="2" spans="1:18" ht="15" thickBot="1" x14ac:dyDescent="0.35"/>
    <row r="3" spans="1:18" ht="22.8" customHeight="1" thickBot="1" x14ac:dyDescent="0.35">
      <c r="B3" s="171" t="s">
        <v>39</v>
      </c>
      <c r="C3" s="173" t="s">
        <v>40</v>
      </c>
      <c r="D3" s="174"/>
      <c r="E3" s="174"/>
      <c r="F3" s="174"/>
      <c r="G3" s="174"/>
      <c r="H3" s="174"/>
      <c r="I3" s="174"/>
      <c r="J3" s="174"/>
      <c r="K3" s="175"/>
      <c r="L3" s="173" t="s">
        <v>19</v>
      </c>
      <c r="M3" s="174"/>
      <c r="N3" s="174"/>
      <c r="O3" s="174"/>
      <c r="P3" s="178"/>
      <c r="Q3" s="176" t="s">
        <v>41</v>
      </c>
      <c r="R3" s="103"/>
    </row>
    <row r="4" spans="1:18" ht="43.8" thickBot="1" x14ac:dyDescent="0.35">
      <c r="B4" s="172"/>
      <c r="C4" s="30" t="s">
        <v>0</v>
      </c>
      <c r="D4" s="30" t="s">
        <v>1</v>
      </c>
      <c r="E4" s="30" t="s">
        <v>2</v>
      </c>
      <c r="F4" s="30" t="s">
        <v>3</v>
      </c>
      <c r="G4" s="30" t="s">
        <v>35</v>
      </c>
      <c r="H4" s="93" t="s">
        <v>125</v>
      </c>
      <c r="I4" s="93" t="s">
        <v>4</v>
      </c>
      <c r="J4" s="31" t="s">
        <v>44</v>
      </c>
      <c r="K4" s="30" t="s">
        <v>42</v>
      </c>
      <c r="L4" s="100" t="s">
        <v>22</v>
      </c>
      <c r="M4" s="100" t="s">
        <v>21</v>
      </c>
      <c r="N4" s="101" t="s">
        <v>43</v>
      </c>
      <c r="O4" s="101" t="s">
        <v>44</v>
      </c>
      <c r="P4" s="29" t="s">
        <v>42</v>
      </c>
      <c r="Q4" s="177"/>
      <c r="R4" s="103"/>
    </row>
    <row r="5" spans="1:18" ht="15" thickBot="1" x14ac:dyDescent="0.35">
      <c r="A5" s="10"/>
      <c r="B5" s="20" t="s">
        <v>45</v>
      </c>
      <c r="C5" s="1">
        <v>495</v>
      </c>
      <c r="D5" s="1">
        <v>168</v>
      </c>
      <c r="E5" s="1">
        <v>50</v>
      </c>
      <c r="F5" s="1">
        <v>81</v>
      </c>
      <c r="G5" s="1">
        <v>27</v>
      </c>
      <c r="H5" s="129">
        <f>SUM(C5:G5)</f>
        <v>821</v>
      </c>
      <c r="I5" s="1">
        <v>905</v>
      </c>
      <c r="J5" s="1">
        <v>54</v>
      </c>
      <c r="K5" s="1">
        <v>418</v>
      </c>
      <c r="L5" s="65">
        <v>997</v>
      </c>
      <c r="M5" s="65">
        <v>748</v>
      </c>
      <c r="N5" s="65">
        <v>0</v>
      </c>
      <c r="O5" s="65">
        <v>33</v>
      </c>
      <c r="P5" s="65">
        <v>420</v>
      </c>
      <c r="Q5" s="3">
        <f>SUM(L5:P5)</f>
        <v>2198</v>
      </c>
      <c r="R5" s="102"/>
    </row>
    <row r="6" spans="1:18" ht="15" thickBot="1" x14ac:dyDescent="0.35">
      <c r="A6" s="10"/>
      <c r="B6" s="20" t="s">
        <v>46</v>
      </c>
      <c r="C6" s="1">
        <v>246</v>
      </c>
      <c r="D6" s="1">
        <v>98</v>
      </c>
      <c r="E6" s="1">
        <v>21</v>
      </c>
      <c r="F6" s="1">
        <v>40</v>
      </c>
      <c r="G6" s="1">
        <v>13</v>
      </c>
      <c r="H6" s="129">
        <f t="shared" ref="H6:H12" si="0">SUM(C6:G6)</f>
        <v>418</v>
      </c>
      <c r="I6" s="1">
        <v>417</v>
      </c>
      <c r="J6" s="1">
        <v>24</v>
      </c>
      <c r="K6" s="1">
        <v>46</v>
      </c>
      <c r="L6" s="65">
        <v>507</v>
      </c>
      <c r="M6" s="65">
        <v>338</v>
      </c>
      <c r="N6" s="65">
        <v>0</v>
      </c>
      <c r="O6" s="65">
        <v>13</v>
      </c>
      <c r="P6" s="65">
        <v>47</v>
      </c>
      <c r="Q6" s="3">
        <f t="shared" ref="Q6:Q13" si="1">SUM(L6:P6)</f>
        <v>905</v>
      </c>
      <c r="R6" s="102"/>
    </row>
    <row r="7" spans="1:18" ht="15" thickBot="1" x14ac:dyDescent="0.35">
      <c r="A7" s="10"/>
      <c r="B7" s="21" t="s">
        <v>47</v>
      </c>
      <c r="C7" s="1">
        <v>8</v>
      </c>
      <c r="D7" s="1">
        <v>2</v>
      </c>
      <c r="E7" s="1">
        <v>6</v>
      </c>
      <c r="F7" s="1">
        <v>0</v>
      </c>
      <c r="G7" s="1">
        <v>0</v>
      </c>
      <c r="H7" s="129">
        <f t="shared" si="0"/>
        <v>16</v>
      </c>
      <c r="I7" s="1">
        <v>29</v>
      </c>
      <c r="J7" s="1">
        <v>1</v>
      </c>
      <c r="K7" s="1">
        <v>0</v>
      </c>
      <c r="L7" s="65">
        <v>26</v>
      </c>
      <c r="M7" s="65">
        <v>17</v>
      </c>
      <c r="N7" s="65">
        <v>0</v>
      </c>
      <c r="O7" s="65">
        <v>2</v>
      </c>
      <c r="P7" s="65">
        <v>1</v>
      </c>
      <c r="Q7" s="3">
        <f t="shared" si="1"/>
        <v>46</v>
      </c>
      <c r="R7" s="102"/>
    </row>
    <row r="8" spans="1:18" ht="15" thickBot="1" x14ac:dyDescent="0.35">
      <c r="A8" s="10"/>
      <c r="B8" s="21" t="s">
        <v>102</v>
      </c>
      <c r="C8" s="1">
        <v>20</v>
      </c>
      <c r="D8" s="1">
        <v>1</v>
      </c>
      <c r="E8" s="1">
        <v>0</v>
      </c>
      <c r="F8" s="1">
        <v>2</v>
      </c>
      <c r="G8" s="1">
        <v>1</v>
      </c>
      <c r="H8" s="129">
        <f t="shared" si="0"/>
        <v>24</v>
      </c>
      <c r="I8" s="1">
        <v>32</v>
      </c>
      <c r="J8" s="1">
        <v>3</v>
      </c>
      <c r="K8" s="1">
        <v>4</v>
      </c>
      <c r="L8" s="65">
        <v>37</v>
      </c>
      <c r="M8" s="65">
        <v>19</v>
      </c>
      <c r="N8" s="65">
        <v>0</v>
      </c>
      <c r="O8" s="65">
        <v>3</v>
      </c>
      <c r="P8" s="65">
        <v>4</v>
      </c>
      <c r="Q8" s="3">
        <f t="shared" si="1"/>
        <v>63</v>
      </c>
      <c r="R8" s="102"/>
    </row>
    <row r="9" spans="1:18" ht="15" thickBot="1" x14ac:dyDescent="0.35">
      <c r="A9" s="10"/>
      <c r="B9" s="21" t="s">
        <v>48</v>
      </c>
      <c r="C9" s="65">
        <v>209</v>
      </c>
      <c r="D9" s="65">
        <v>65</v>
      </c>
      <c r="E9" s="65">
        <v>21</v>
      </c>
      <c r="F9" s="65">
        <v>37</v>
      </c>
      <c r="G9" s="65">
        <v>13</v>
      </c>
      <c r="H9" s="129">
        <f>SUM(C9:G9)</f>
        <v>345</v>
      </c>
      <c r="I9" s="66">
        <v>387</v>
      </c>
      <c r="J9" s="66">
        <v>25</v>
      </c>
      <c r="K9" s="65">
        <v>365</v>
      </c>
      <c r="L9" s="65">
        <v>400</v>
      </c>
      <c r="M9" s="65">
        <v>342</v>
      </c>
      <c r="N9" s="65">
        <v>0</v>
      </c>
      <c r="O9" s="65">
        <v>15</v>
      </c>
      <c r="P9" s="65">
        <v>365</v>
      </c>
      <c r="Q9" s="3">
        <f t="shared" si="1"/>
        <v>1122</v>
      </c>
      <c r="R9" s="102"/>
    </row>
    <row r="10" spans="1:18" ht="15" thickBot="1" x14ac:dyDescent="0.35">
      <c r="A10" s="10"/>
      <c r="B10" s="21" t="s">
        <v>103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29">
        <f t="shared" si="0"/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3">
        <f t="shared" si="1"/>
        <v>0</v>
      </c>
      <c r="R10" s="102"/>
    </row>
    <row r="11" spans="1:18" ht="15" thickBot="1" x14ac:dyDescent="0.35">
      <c r="A11" s="10"/>
      <c r="B11" s="21" t="s">
        <v>49</v>
      </c>
      <c r="C11" s="1">
        <v>12</v>
      </c>
      <c r="D11" s="1">
        <v>2</v>
      </c>
      <c r="E11" s="1">
        <v>2</v>
      </c>
      <c r="F11" s="1">
        <v>2</v>
      </c>
      <c r="G11" s="1">
        <v>0</v>
      </c>
      <c r="H11" s="129">
        <f t="shared" si="0"/>
        <v>18</v>
      </c>
      <c r="I11" s="3">
        <v>40</v>
      </c>
      <c r="J11" s="3">
        <v>1</v>
      </c>
      <c r="K11" s="1">
        <v>3</v>
      </c>
      <c r="L11" s="1">
        <v>27</v>
      </c>
      <c r="M11" s="1">
        <v>32</v>
      </c>
      <c r="N11" s="1">
        <v>0</v>
      </c>
      <c r="O11" s="1">
        <v>0</v>
      </c>
      <c r="P11" s="1">
        <v>3</v>
      </c>
      <c r="Q11" s="3">
        <f t="shared" si="1"/>
        <v>62</v>
      </c>
      <c r="R11" s="102"/>
    </row>
    <row r="12" spans="1:18" ht="15" thickBot="1" x14ac:dyDescent="0.35">
      <c r="A12" s="10"/>
      <c r="B12" s="21" t="s">
        <v>75</v>
      </c>
      <c r="C12" s="1">
        <v>5</v>
      </c>
      <c r="D12" s="1">
        <v>4</v>
      </c>
      <c r="E12" s="1">
        <v>0</v>
      </c>
      <c r="F12" s="1">
        <v>0</v>
      </c>
      <c r="G12" s="1">
        <v>0</v>
      </c>
      <c r="H12" s="129">
        <f t="shared" si="0"/>
        <v>9</v>
      </c>
      <c r="I12" s="3">
        <v>3</v>
      </c>
      <c r="J12" s="3">
        <v>0</v>
      </c>
      <c r="K12" s="1">
        <v>0</v>
      </c>
      <c r="L12" s="1">
        <v>6</v>
      </c>
      <c r="M12" s="1">
        <v>6</v>
      </c>
      <c r="N12" s="1">
        <v>0</v>
      </c>
      <c r="O12" s="1">
        <v>0</v>
      </c>
      <c r="P12" s="1">
        <v>0</v>
      </c>
      <c r="Q12" s="3">
        <f t="shared" si="1"/>
        <v>12</v>
      </c>
      <c r="R12" s="102"/>
    </row>
    <row r="13" spans="1:18" ht="16.2" thickBot="1" x14ac:dyDescent="0.35">
      <c r="A13" s="10"/>
      <c r="B13" s="67" t="s">
        <v>76</v>
      </c>
      <c r="C13" s="5">
        <f>SUM(C11:C12)</f>
        <v>17</v>
      </c>
      <c r="D13" s="5">
        <f t="shared" ref="D13:P13" si="2">SUM(D11:D12)</f>
        <v>6</v>
      </c>
      <c r="E13" s="5">
        <f t="shared" si="2"/>
        <v>2</v>
      </c>
      <c r="F13" s="5">
        <f t="shared" si="2"/>
        <v>2</v>
      </c>
      <c r="G13" s="5">
        <f t="shared" si="2"/>
        <v>0</v>
      </c>
      <c r="H13" s="129">
        <f>SUM(C13:G13)</f>
        <v>27</v>
      </c>
      <c r="I13" s="5">
        <f t="shared" si="2"/>
        <v>43</v>
      </c>
      <c r="J13" s="5">
        <f t="shared" si="2"/>
        <v>1</v>
      </c>
      <c r="K13" s="5">
        <f t="shared" si="2"/>
        <v>3</v>
      </c>
      <c r="L13" s="5">
        <f t="shared" si="2"/>
        <v>33</v>
      </c>
      <c r="M13" s="5">
        <f t="shared" si="2"/>
        <v>38</v>
      </c>
      <c r="N13" s="5">
        <f t="shared" si="2"/>
        <v>0</v>
      </c>
      <c r="O13" s="5">
        <f t="shared" si="2"/>
        <v>0</v>
      </c>
      <c r="P13" s="5">
        <f t="shared" si="2"/>
        <v>3</v>
      </c>
      <c r="Q13" s="130">
        <f t="shared" si="1"/>
        <v>74</v>
      </c>
      <c r="R13" s="102"/>
    </row>
    <row r="14" spans="1:18" s="12" customFormat="1" ht="13.8" x14ac:dyDescent="0.3">
      <c r="A14" s="27"/>
      <c r="B14" s="27"/>
      <c r="C14" s="27"/>
    </row>
    <row r="15" spans="1:18" x14ac:dyDescent="0.3">
      <c r="B15" s="154" t="s">
        <v>133</v>
      </c>
    </row>
    <row r="19" spans="2:2" x14ac:dyDescent="0.3">
      <c r="B19" s="153"/>
    </row>
  </sheetData>
  <sheetProtection algorithmName="SHA-512" hashValue="MvyJ8mGst+pOcFqXNpuVm/MFt3DjYlVsc2vzA+4+z5g+c9E/baPubWg4ynzMv3pJ4xcyqEE//6VXzeRyklFSpA==" saltValue="Q7f449tdqzdXsKgQqD1aQA==" spinCount="100000" sheet="1" objects="1" scenarios="1"/>
  <mergeCells count="4">
    <mergeCell ref="B3:B4"/>
    <mergeCell ref="C3:K3"/>
    <mergeCell ref="Q3:Q4"/>
    <mergeCell ref="L3:P3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4E5F-7545-44CE-B423-D50EBE852902}">
  <dimension ref="B1:S18"/>
  <sheetViews>
    <sheetView zoomScale="80" zoomScaleNormal="80" workbookViewId="0">
      <selection activeCell="B22" sqref="B22"/>
    </sheetView>
  </sheetViews>
  <sheetFormatPr defaultRowHeight="14.4" x14ac:dyDescent="0.3"/>
  <cols>
    <col min="2" max="2" width="21.33203125" style="24" customWidth="1"/>
    <col min="3" max="4" width="8.77734375" style="24"/>
  </cols>
  <sheetData>
    <row r="1" spans="2:19" x14ac:dyDescent="0.3">
      <c r="B1" s="2" t="s">
        <v>129</v>
      </c>
    </row>
    <row r="2" spans="2:19" ht="15" thickBot="1" x14ac:dyDescent="0.35"/>
    <row r="3" spans="2:19" ht="22.2" customHeight="1" thickBot="1" x14ac:dyDescent="0.35">
      <c r="B3" s="148"/>
      <c r="C3" s="179" t="s">
        <v>19</v>
      </c>
      <c r="D3" s="179"/>
      <c r="E3" s="179" t="s">
        <v>13</v>
      </c>
      <c r="F3" s="179"/>
      <c r="G3" s="179"/>
      <c r="H3" s="179"/>
      <c r="I3" s="179"/>
      <c r="J3" s="179"/>
      <c r="K3" s="179" t="s">
        <v>40</v>
      </c>
      <c r="L3" s="179"/>
      <c r="M3" s="179"/>
      <c r="N3" s="179"/>
      <c r="O3" s="179"/>
      <c r="P3" s="179"/>
      <c r="Q3" s="179"/>
      <c r="R3" s="180" t="s">
        <v>96</v>
      </c>
    </row>
    <row r="4" spans="2:19" ht="30" customHeight="1" thickBot="1" x14ac:dyDescent="0.35">
      <c r="B4" s="13"/>
      <c r="C4" s="30" t="s">
        <v>22</v>
      </c>
      <c r="D4" s="30" t="s">
        <v>21</v>
      </c>
      <c r="E4" s="30" t="s">
        <v>14</v>
      </c>
      <c r="F4" s="30" t="s">
        <v>15</v>
      </c>
      <c r="G4" s="30" t="s">
        <v>16</v>
      </c>
      <c r="H4" s="30" t="s">
        <v>17</v>
      </c>
      <c r="I4" s="30" t="s">
        <v>50</v>
      </c>
      <c r="J4" s="30" t="s">
        <v>51</v>
      </c>
      <c r="K4" s="30" t="s">
        <v>52</v>
      </c>
      <c r="L4" s="30" t="s">
        <v>1</v>
      </c>
      <c r="M4" s="30" t="s">
        <v>2</v>
      </c>
      <c r="N4" s="30" t="s">
        <v>3</v>
      </c>
      <c r="O4" s="30" t="s">
        <v>42</v>
      </c>
      <c r="P4" s="30" t="s">
        <v>35</v>
      </c>
      <c r="Q4" s="30" t="s">
        <v>4</v>
      </c>
      <c r="R4" s="180"/>
    </row>
    <row r="5" spans="2:19" ht="15" thickBot="1" x14ac:dyDescent="0.35">
      <c r="B5" s="69" t="s">
        <v>109</v>
      </c>
      <c r="C5" s="65">
        <v>0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5">
        <v>0</v>
      </c>
      <c r="N5" s="65">
        <v>0</v>
      </c>
      <c r="O5" s="65">
        <v>0</v>
      </c>
      <c r="P5" s="65">
        <v>0</v>
      </c>
      <c r="Q5" s="65">
        <v>0</v>
      </c>
      <c r="R5" s="65">
        <f t="shared" ref="R5:R13" si="0">SUM(K5:Q5)</f>
        <v>0</v>
      </c>
    </row>
    <row r="6" spans="2:19" ht="15" thickBot="1" x14ac:dyDescent="0.35">
      <c r="B6" s="69" t="s">
        <v>108</v>
      </c>
      <c r="C6" s="65">
        <v>1</v>
      </c>
      <c r="D6" s="65">
        <v>1</v>
      </c>
      <c r="E6" s="65">
        <v>0</v>
      </c>
      <c r="F6" s="65">
        <v>0</v>
      </c>
      <c r="G6" s="65">
        <v>0</v>
      </c>
      <c r="H6" s="65">
        <v>1</v>
      </c>
      <c r="I6" s="65">
        <v>1</v>
      </c>
      <c r="J6" s="65">
        <v>0</v>
      </c>
      <c r="K6" s="65">
        <v>0</v>
      </c>
      <c r="L6" s="65">
        <v>1</v>
      </c>
      <c r="M6" s="65">
        <v>0</v>
      </c>
      <c r="N6" s="65">
        <v>0</v>
      </c>
      <c r="O6" s="65">
        <v>0</v>
      </c>
      <c r="P6" s="65">
        <v>0</v>
      </c>
      <c r="Q6" s="65">
        <v>1</v>
      </c>
      <c r="R6" s="65">
        <f t="shared" si="0"/>
        <v>2</v>
      </c>
    </row>
    <row r="7" spans="2:19" ht="15" thickBot="1" x14ac:dyDescent="0.35">
      <c r="B7" s="69" t="s">
        <v>53</v>
      </c>
      <c r="C7" s="65">
        <v>4</v>
      </c>
      <c r="D7" s="1">
        <v>1</v>
      </c>
      <c r="E7" s="1">
        <v>0</v>
      </c>
      <c r="F7" s="1">
        <v>1</v>
      </c>
      <c r="G7" s="1">
        <v>1</v>
      </c>
      <c r="H7" s="1">
        <v>3</v>
      </c>
      <c r="I7" s="1">
        <v>0</v>
      </c>
      <c r="J7" s="1">
        <v>0</v>
      </c>
      <c r="K7" s="1">
        <v>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3</v>
      </c>
      <c r="R7" s="1">
        <f t="shared" si="0"/>
        <v>5</v>
      </c>
      <c r="S7" s="10"/>
    </row>
    <row r="8" spans="2:19" ht="18.45" customHeight="1" thickBot="1" x14ac:dyDescent="0.35">
      <c r="B8" s="70" t="s">
        <v>94</v>
      </c>
      <c r="C8" s="65">
        <v>8</v>
      </c>
      <c r="D8" s="1">
        <v>1</v>
      </c>
      <c r="E8" s="1">
        <v>0</v>
      </c>
      <c r="F8" s="1">
        <v>4</v>
      </c>
      <c r="G8" s="1">
        <v>3</v>
      </c>
      <c r="H8" s="1">
        <v>1</v>
      </c>
      <c r="I8" s="1">
        <v>1</v>
      </c>
      <c r="J8" s="1">
        <v>0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0</v>
      </c>
      <c r="Q8" s="1">
        <v>4</v>
      </c>
      <c r="R8" s="1">
        <f t="shared" si="0"/>
        <v>9</v>
      </c>
      <c r="S8" s="10"/>
    </row>
    <row r="9" spans="2:19" ht="15" thickBot="1" x14ac:dyDescent="0.35">
      <c r="B9" s="70" t="s">
        <v>95</v>
      </c>
      <c r="C9" s="65">
        <v>4</v>
      </c>
      <c r="D9" s="65">
        <v>3</v>
      </c>
      <c r="E9" s="65">
        <v>0</v>
      </c>
      <c r="F9" s="65">
        <v>5</v>
      </c>
      <c r="G9" s="65">
        <v>2</v>
      </c>
      <c r="H9" s="65">
        <v>0</v>
      </c>
      <c r="I9" s="65">
        <v>0</v>
      </c>
      <c r="J9" s="65">
        <v>0</v>
      </c>
      <c r="K9" s="65">
        <v>1</v>
      </c>
      <c r="L9" s="65">
        <v>1</v>
      </c>
      <c r="M9" s="65">
        <v>0</v>
      </c>
      <c r="N9" s="65">
        <v>0</v>
      </c>
      <c r="O9" s="65">
        <v>0</v>
      </c>
      <c r="P9" s="65">
        <v>0</v>
      </c>
      <c r="Q9" s="65">
        <v>5</v>
      </c>
      <c r="R9" s="65">
        <f t="shared" si="0"/>
        <v>7</v>
      </c>
    </row>
    <row r="10" spans="2:19" ht="16.95" customHeight="1" thickBot="1" x14ac:dyDescent="0.35">
      <c r="B10" s="70" t="s">
        <v>104</v>
      </c>
      <c r="C10" s="65">
        <v>1</v>
      </c>
      <c r="D10" s="65">
        <v>3</v>
      </c>
      <c r="E10" s="65">
        <v>0</v>
      </c>
      <c r="F10" s="65">
        <v>4</v>
      </c>
      <c r="G10" s="65">
        <v>0</v>
      </c>
      <c r="H10" s="65">
        <v>0</v>
      </c>
      <c r="I10" s="65">
        <v>0</v>
      </c>
      <c r="J10" s="65">
        <v>0</v>
      </c>
      <c r="K10" s="65">
        <v>2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2</v>
      </c>
      <c r="R10" s="65">
        <f t="shared" si="0"/>
        <v>4</v>
      </c>
    </row>
    <row r="11" spans="2:19" ht="15" thickBot="1" x14ac:dyDescent="0.35">
      <c r="B11" s="70" t="s">
        <v>10</v>
      </c>
      <c r="C11" s="65">
        <v>1</v>
      </c>
      <c r="D11" s="65">
        <v>2</v>
      </c>
      <c r="E11" s="65">
        <v>0</v>
      </c>
      <c r="F11" s="65">
        <v>0</v>
      </c>
      <c r="G11" s="65">
        <v>1</v>
      </c>
      <c r="H11" s="65">
        <v>1</v>
      </c>
      <c r="I11" s="65">
        <v>1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3</v>
      </c>
      <c r="R11" s="65">
        <f t="shared" si="0"/>
        <v>3</v>
      </c>
    </row>
    <row r="12" spans="2:19" ht="15" thickBot="1" x14ac:dyDescent="0.35">
      <c r="B12" s="70" t="s">
        <v>11</v>
      </c>
      <c r="C12" s="65">
        <v>10</v>
      </c>
      <c r="D12" s="65">
        <v>12</v>
      </c>
      <c r="E12" s="65">
        <v>0</v>
      </c>
      <c r="F12" s="65">
        <v>2</v>
      </c>
      <c r="G12" s="65">
        <v>5</v>
      </c>
      <c r="H12" s="65">
        <v>14</v>
      </c>
      <c r="I12" s="65">
        <v>1</v>
      </c>
      <c r="J12" s="65">
        <v>0</v>
      </c>
      <c r="K12" s="65">
        <v>4</v>
      </c>
      <c r="L12" s="65">
        <v>3</v>
      </c>
      <c r="M12" s="65">
        <v>1</v>
      </c>
      <c r="N12" s="65">
        <v>2</v>
      </c>
      <c r="O12" s="65">
        <v>0</v>
      </c>
      <c r="P12" s="65">
        <v>0</v>
      </c>
      <c r="Q12" s="65">
        <v>12</v>
      </c>
      <c r="R12" s="65">
        <f t="shared" si="0"/>
        <v>22</v>
      </c>
    </row>
    <row r="13" spans="2:19" ht="15" thickBot="1" x14ac:dyDescent="0.35">
      <c r="B13" s="71" t="s">
        <v>12</v>
      </c>
      <c r="C13" s="72">
        <v>2</v>
      </c>
      <c r="D13" s="72">
        <v>6</v>
      </c>
      <c r="E13" s="72">
        <v>0</v>
      </c>
      <c r="F13" s="72">
        <v>1</v>
      </c>
      <c r="G13" s="72">
        <v>1</v>
      </c>
      <c r="H13" s="72">
        <v>2</v>
      </c>
      <c r="I13" s="72">
        <v>4</v>
      </c>
      <c r="J13" s="72">
        <v>0</v>
      </c>
      <c r="K13" s="72">
        <v>1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7</v>
      </c>
      <c r="R13" s="65">
        <f t="shared" si="0"/>
        <v>8</v>
      </c>
    </row>
    <row r="14" spans="2:19" ht="15" thickBot="1" x14ac:dyDescent="0.35">
      <c r="B14" s="73" t="s">
        <v>20</v>
      </c>
      <c r="C14" s="65">
        <f t="shared" ref="C14:R14" si="1">SUM(C5:C13)</f>
        <v>31</v>
      </c>
      <c r="D14" s="65">
        <f t="shared" si="1"/>
        <v>29</v>
      </c>
      <c r="E14" s="65">
        <f t="shared" si="1"/>
        <v>0</v>
      </c>
      <c r="F14" s="65">
        <f t="shared" si="1"/>
        <v>17</v>
      </c>
      <c r="G14" s="65">
        <f t="shared" si="1"/>
        <v>13</v>
      </c>
      <c r="H14" s="65">
        <f t="shared" si="1"/>
        <v>22</v>
      </c>
      <c r="I14" s="65">
        <f t="shared" si="1"/>
        <v>8</v>
      </c>
      <c r="J14" s="65">
        <f t="shared" si="1"/>
        <v>0</v>
      </c>
      <c r="K14" s="65">
        <f t="shared" si="1"/>
        <v>11</v>
      </c>
      <c r="L14" s="65">
        <f t="shared" si="1"/>
        <v>6</v>
      </c>
      <c r="M14" s="65">
        <f t="shared" si="1"/>
        <v>2</v>
      </c>
      <c r="N14" s="65">
        <f t="shared" si="1"/>
        <v>3</v>
      </c>
      <c r="O14" s="65">
        <f t="shared" si="1"/>
        <v>1</v>
      </c>
      <c r="P14" s="65">
        <f t="shared" si="1"/>
        <v>0</v>
      </c>
      <c r="Q14" s="65">
        <f t="shared" si="1"/>
        <v>37</v>
      </c>
      <c r="R14" s="65">
        <f t="shared" si="1"/>
        <v>60</v>
      </c>
    </row>
    <row r="15" spans="2:19" s="24" customFormat="1" ht="12" x14ac:dyDescent="0.25"/>
    <row r="16" spans="2:19" x14ac:dyDescent="0.3">
      <c r="D16" s="26"/>
      <c r="E16" s="75"/>
      <c r="F16" s="75"/>
      <c r="G16" s="75"/>
      <c r="H16" s="75"/>
      <c r="I16" s="75"/>
      <c r="J16" s="75"/>
      <c r="K16" s="74"/>
      <c r="L16" s="10"/>
      <c r="M16" s="10"/>
      <c r="N16" s="10"/>
      <c r="O16" s="10"/>
      <c r="P16" s="10"/>
      <c r="Q16" s="10"/>
      <c r="R16" s="10"/>
      <c r="S16" s="10"/>
    </row>
    <row r="17" spans="4:19" x14ac:dyDescent="0.3">
      <c r="D17" s="26"/>
      <c r="E17" s="74"/>
      <c r="F17" s="74"/>
      <c r="G17" s="74"/>
      <c r="H17" s="74"/>
      <c r="I17" s="74"/>
      <c r="J17" s="74"/>
      <c r="K17" s="74"/>
      <c r="L17" s="10"/>
      <c r="M17" s="10"/>
      <c r="N17" s="10"/>
      <c r="O17" s="10"/>
      <c r="P17" s="10"/>
      <c r="Q17" s="10"/>
      <c r="R17" s="10"/>
      <c r="S17" s="10"/>
    </row>
    <row r="18" spans="4:19" x14ac:dyDescent="0.3">
      <c r="E18" s="76"/>
      <c r="F18" s="76"/>
      <c r="G18" s="76"/>
      <c r="H18" s="76"/>
      <c r="I18" s="76"/>
      <c r="J18" s="76"/>
      <c r="K18" s="76"/>
    </row>
  </sheetData>
  <sheetProtection algorithmName="SHA-512" hashValue="t3UMRHF8G+EITlCRqpTdSZAGuOuqlCbk3DHI3JZFnhMaRCdddXwWU0BdqsJq33XukaQz0O6cHIDoInenv2+uGg==" saltValue="nZKA1K/lFYfU6dQ5jzY/uw==" spinCount="100000" sheet="1" objects="1" scenarios="1"/>
  <mergeCells count="4">
    <mergeCell ref="C3:D3"/>
    <mergeCell ref="E3:J3"/>
    <mergeCell ref="K3:Q3"/>
    <mergeCell ref="R3:R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A4E4-3BFF-4C14-9620-AB9323FED2D4}">
  <dimension ref="A1:Q27"/>
  <sheetViews>
    <sheetView zoomScale="60" zoomScaleNormal="60" workbookViewId="0">
      <selection activeCell="B16" sqref="B16:Q17"/>
    </sheetView>
  </sheetViews>
  <sheetFormatPr defaultColWidth="8.88671875" defaultRowHeight="14.4" x14ac:dyDescent="0.3"/>
  <cols>
    <col min="2" max="2" width="19.109375" customWidth="1"/>
    <col min="3" max="4" width="12.77734375" customWidth="1"/>
    <col min="10" max="10" width="12.21875" customWidth="1"/>
  </cols>
  <sheetData>
    <row r="1" spans="2:17" x14ac:dyDescent="0.3">
      <c r="B1" s="2" t="s">
        <v>130</v>
      </c>
    </row>
    <row r="2" spans="2:17" ht="15" thickBot="1" x14ac:dyDescent="0.35"/>
    <row r="3" spans="2:17" ht="19.05" customHeight="1" thickBot="1" x14ac:dyDescent="0.35">
      <c r="B3" s="195" t="s">
        <v>110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7"/>
    </row>
    <row r="4" spans="2:17" ht="27" customHeight="1" thickBot="1" x14ac:dyDescent="0.35">
      <c r="B4" s="183"/>
      <c r="C4" s="184"/>
      <c r="D4" s="185"/>
      <c r="E4" s="186" t="s">
        <v>19</v>
      </c>
      <c r="F4" s="187"/>
      <c r="G4" s="187"/>
      <c r="H4" s="188" t="s">
        <v>40</v>
      </c>
      <c r="I4" s="187"/>
      <c r="J4" s="189"/>
      <c r="K4" s="188" t="s">
        <v>13</v>
      </c>
      <c r="L4" s="187"/>
      <c r="M4" s="187"/>
      <c r="N4" s="189"/>
      <c r="O4" s="188" t="s">
        <v>120</v>
      </c>
      <c r="P4" s="187"/>
      <c r="Q4" s="189"/>
    </row>
    <row r="5" spans="2:17" ht="36" customHeight="1" x14ac:dyDescent="0.3">
      <c r="B5" s="190" t="s">
        <v>54</v>
      </c>
      <c r="C5" s="14" t="s">
        <v>55</v>
      </c>
      <c r="D5" s="14" t="s">
        <v>56</v>
      </c>
      <c r="E5" s="181" t="s">
        <v>22</v>
      </c>
      <c r="F5" s="181" t="s">
        <v>21</v>
      </c>
      <c r="G5" s="181" t="s">
        <v>97</v>
      </c>
      <c r="H5" s="192" t="s">
        <v>4</v>
      </c>
      <c r="I5" s="193" t="s">
        <v>112</v>
      </c>
      <c r="J5" s="193" t="s">
        <v>57</v>
      </c>
      <c r="K5" s="192" t="s">
        <v>15</v>
      </c>
      <c r="L5" s="192" t="s">
        <v>16</v>
      </c>
      <c r="M5" s="192" t="s">
        <v>17</v>
      </c>
      <c r="N5" s="192" t="s">
        <v>18</v>
      </c>
      <c r="O5" s="181" t="s">
        <v>33</v>
      </c>
      <c r="P5" s="181" t="s">
        <v>121</v>
      </c>
      <c r="Q5" s="181" t="s">
        <v>97</v>
      </c>
    </row>
    <row r="6" spans="2:17" ht="15" thickBot="1" x14ac:dyDescent="0.35">
      <c r="B6" s="191"/>
      <c r="C6" s="15" t="s">
        <v>58</v>
      </c>
      <c r="D6" s="15" t="s">
        <v>105</v>
      </c>
      <c r="E6" s="182"/>
      <c r="F6" s="182"/>
      <c r="G6" s="182"/>
      <c r="H6" s="182"/>
      <c r="I6" s="194"/>
      <c r="J6" s="194"/>
      <c r="K6" s="182"/>
      <c r="L6" s="182"/>
      <c r="M6" s="182"/>
      <c r="N6" s="182"/>
      <c r="O6" s="182"/>
      <c r="P6" s="182"/>
      <c r="Q6" s="182"/>
    </row>
    <row r="7" spans="2:17" ht="15" thickBot="1" x14ac:dyDescent="0.35">
      <c r="B7" s="22" t="s">
        <v>108</v>
      </c>
      <c r="C7" s="77">
        <v>4</v>
      </c>
      <c r="D7" s="77">
        <v>21</v>
      </c>
      <c r="E7" s="77">
        <v>9</v>
      </c>
      <c r="F7" s="77">
        <v>11</v>
      </c>
      <c r="G7" s="77">
        <v>1</v>
      </c>
      <c r="H7" s="77">
        <v>16</v>
      </c>
      <c r="I7" s="77">
        <v>4</v>
      </c>
      <c r="J7" s="77">
        <v>1</v>
      </c>
      <c r="K7" s="77">
        <v>0</v>
      </c>
      <c r="L7" s="77">
        <v>12</v>
      </c>
      <c r="M7" s="77">
        <v>5</v>
      </c>
      <c r="N7" s="77">
        <v>4</v>
      </c>
      <c r="O7" s="77">
        <v>18</v>
      </c>
      <c r="P7" s="77">
        <v>1</v>
      </c>
      <c r="Q7" s="77">
        <v>2</v>
      </c>
    </row>
    <row r="8" spans="2:17" ht="15" thickBot="1" x14ac:dyDescent="0.35">
      <c r="B8" s="22" t="s">
        <v>59</v>
      </c>
      <c r="C8" s="7">
        <v>5</v>
      </c>
      <c r="D8" s="7">
        <v>45</v>
      </c>
      <c r="E8" s="6">
        <v>19</v>
      </c>
      <c r="F8" s="6">
        <v>26</v>
      </c>
      <c r="G8" s="6">
        <v>0</v>
      </c>
      <c r="H8" s="6">
        <v>32</v>
      </c>
      <c r="I8" s="6">
        <v>12</v>
      </c>
      <c r="J8" s="78">
        <v>1</v>
      </c>
      <c r="K8" s="6">
        <v>14</v>
      </c>
      <c r="L8" s="6">
        <v>20</v>
      </c>
      <c r="M8" s="6">
        <v>6</v>
      </c>
      <c r="N8" s="6">
        <v>5</v>
      </c>
      <c r="O8" s="6">
        <v>41</v>
      </c>
      <c r="P8" s="6">
        <v>4</v>
      </c>
      <c r="Q8" s="6">
        <v>0</v>
      </c>
    </row>
    <row r="9" spans="2:17" ht="15" thickBot="1" x14ac:dyDescent="0.35">
      <c r="B9" s="23" t="s">
        <v>60</v>
      </c>
      <c r="C9" s="8" t="s">
        <v>113</v>
      </c>
      <c r="D9" s="8">
        <v>43</v>
      </c>
      <c r="E9" s="8">
        <v>23</v>
      </c>
      <c r="F9" s="8">
        <v>18</v>
      </c>
      <c r="G9" s="8">
        <v>2</v>
      </c>
      <c r="H9" s="8">
        <v>27</v>
      </c>
      <c r="I9" s="8">
        <v>12</v>
      </c>
      <c r="J9" s="8">
        <v>4</v>
      </c>
      <c r="K9" s="8">
        <v>37</v>
      </c>
      <c r="L9" s="8">
        <v>5</v>
      </c>
      <c r="M9" s="8">
        <v>1</v>
      </c>
      <c r="N9" s="8">
        <v>0</v>
      </c>
      <c r="O9" s="8">
        <v>36</v>
      </c>
      <c r="P9" s="8">
        <v>3</v>
      </c>
      <c r="Q9" s="8">
        <v>4</v>
      </c>
    </row>
    <row r="10" spans="2:17" ht="15" thickBot="1" x14ac:dyDescent="0.35">
      <c r="B10" s="23" t="s">
        <v>61</v>
      </c>
      <c r="C10" s="8" t="s">
        <v>113</v>
      </c>
      <c r="D10" s="8">
        <v>54</v>
      </c>
      <c r="E10" s="8">
        <v>31</v>
      </c>
      <c r="F10" s="8">
        <v>23</v>
      </c>
      <c r="G10" s="8">
        <v>0</v>
      </c>
      <c r="H10" s="8">
        <v>35</v>
      </c>
      <c r="I10" s="8">
        <v>16</v>
      </c>
      <c r="J10" s="8">
        <v>3</v>
      </c>
      <c r="K10" s="8">
        <v>50</v>
      </c>
      <c r="L10" s="8">
        <v>4</v>
      </c>
      <c r="M10" s="8">
        <v>0</v>
      </c>
      <c r="N10" s="8">
        <v>0</v>
      </c>
      <c r="O10" s="8">
        <v>48</v>
      </c>
      <c r="P10" s="8">
        <v>4</v>
      </c>
      <c r="Q10" s="8">
        <v>2</v>
      </c>
    </row>
    <row r="11" spans="2:17" ht="15" thickBot="1" x14ac:dyDescent="0.35">
      <c r="B11" s="23" t="s">
        <v>114</v>
      </c>
      <c r="C11" s="8">
        <v>1</v>
      </c>
      <c r="D11" s="8">
        <v>18</v>
      </c>
      <c r="E11" s="8">
        <v>6</v>
      </c>
      <c r="F11" s="8">
        <v>12</v>
      </c>
      <c r="G11" s="8">
        <v>0</v>
      </c>
      <c r="H11" s="8">
        <v>15</v>
      </c>
      <c r="I11" s="8">
        <v>3</v>
      </c>
      <c r="J11" s="8">
        <v>0</v>
      </c>
      <c r="K11" s="8">
        <v>9</v>
      </c>
      <c r="L11" s="8">
        <v>7</v>
      </c>
      <c r="M11" s="8">
        <v>2</v>
      </c>
      <c r="N11" s="8">
        <v>0</v>
      </c>
      <c r="O11" s="8">
        <v>17</v>
      </c>
      <c r="P11" s="8">
        <v>1</v>
      </c>
      <c r="Q11" s="8">
        <v>0</v>
      </c>
    </row>
    <row r="12" spans="2:17" ht="15" thickBot="1" x14ac:dyDescent="0.35">
      <c r="B12" s="23" t="s">
        <v>11</v>
      </c>
      <c r="C12" s="8">
        <v>1</v>
      </c>
      <c r="D12" s="8">
        <v>4</v>
      </c>
      <c r="E12" s="8">
        <v>0</v>
      </c>
      <c r="F12" s="8">
        <v>4</v>
      </c>
      <c r="G12" s="8">
        <v>0</v>
      </c>
      <c r="H12" s="8">
        <v>2</v>
      </c>
      <c r="I12" s="8">
        <v>2</v>
      </c>
      <c r="J12" s="8">
        <v>0</v>
      </c>
      <c r="K12" s="8">
        <v>0</v>
      </c>
      <c r="L12" s="8">
        <v>0</v>
      </c>
      <c r="M12" s="8">
        <v>1</v>
      </c>
      <c r="N12" s="8">
        <v>3</v>
      </c>
      <c r="O12" s="8">
        <v>4</v>
      </c>
      <c r="P12" s="8">
        <v>0</v>
      </c>
      <c r="Q12" s="8">
        <v>0</v>
      </c>
    </row>
    <row r="13" spans="2:17" ht="15" thickBot="1" x14ac:dyDescent="0.35">
      <c r="B13" s="80" t="s">
        <v>20</v>
      </c>
      <c r="C13" s="9"/>
      <c r="D13" s="9">
        <f t="shared" ref="D13:Q13" si="0">SUM(D7:D12)</f>
        <v>185</v>
      </c>
      <c r="E13" s="9">
        <f t="shared" si="0"/>
        <v>88</v>
      </c>
      <c r="F13" s="9">
        <f t="shared" si="0"/>
        <v>94</v>
      </c>
      <c r="G13" s="9">
        <f t="shared" si="0"/>
        <v>3</v>
      </c>
      <c r="H13" s="9">
        <f t="shared" si="0"/>
        <v>127</v>
      </c>
      <c r="I13" s="9">
        <f t="shared" si="0"/>
        <v>49</v>
      </c>
      <c r="J13" s="9">
        <f t="shared" si="0"/>
        <v>9</v>
      </c>
      <c r="K13" s="9">
        <f t="shared" si="0"/>
        <v>110</v>
      </c>
      <c r="L13" s="9">
        <f t="shared" si="0"/>
        <v>48</v>
      </c>
      <c r="M13" s="9">
        <f t="shared" si="0"/>
        <v>15</v>
      </c>
      <c r="N13" s="9">
        <f t="shared" si="0"/>
        <v>12</v>
      </c>
      <c r="O13" s="9">
        <f t="shared" si="0"/>
        <v>164</v>
      </c>
      <c r="P13" s="9">
        <f t="shared" si="0"/>
        <v>13</v>
      </c>
      <c r="Q13" s="9">
        <f t="shared" si="0"/>
        <v>8</v>
      </c>
    </row>
    <row r="15" spans="2:17" ht="15" thickBot="1" x14ac:dyDescent="0.35"/>
    <row r="16" spans="2:17" ht="21" customHeight="1" thickBot="1" x14ac:dyDescent="0.35">
      <c r="B16" s="195" t="s">
        <v>111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7"/>
    </row>
    <row r="17" spans="1:17" ht="20.55" customHeight="1" thickBot="1" x14ac:dyDescent="0.35">
      <c r="B17" s="149"/>
      <c r="C17" s="150"/>
      <c r="D17" s="150"/>
      <c r="E17" s="186" t="s">
        <v>19</v>
      </c>
      <c r="F17" s="187"/>
      <c r="G17" s="187"/>
      <c r="H17" s="188" t="s">
        <v>40</v>
      </c>
      <c r="I17" s="187"/>
      <c r="J17" s="189"/>
      <c r="K17" s="198" t="s">
        <v>13</v>
      </c>
      <c r="L17" s="198"/>
      <c r="M17" s="198"/>
      <c r="N17" s="199"/>
      <c r="O17" s="188" t="s">
        <v>120</v>
      </c>
      <c r="P17" s="187"/>
      <c r="Q17" s="189"/>
    </row>
    <row r="18" spans="1:17" ht="22.8" customHeight="1" x14ac:dyDescent="0.3">
      <c r="B18" s="190" t="s">
        <v>54</v>
      </c>
      <c r="C18" s="193" t="s">
        <v>62</v>
      </c>
      <c r="D18" s="193" t="s">
        <v>63</v>
      </c>
      <c r="E18" s="181" t="s">
        <v>22</v>
      </c>
      <c r="F18" s="181" t="s">
        <v>21</v>
      </c>
      <c r="G18" s="181" t="s">
        <v>97</v>
      </c>
      <c r="H18" s="181" t="s">
        <v>4</v>
      </c>
      <c r="I18" s="193" t="s">
        <v>112</v>
      </c>
      <c r="J18" s="193" t="s">
        <v>57</v>
      </c>
      <c r="K18" s="32" t="s">
        <v>15</v>
      </c>
      <c r="L18" s="32" t="s">
        <v>16</v>
      </c>
      <c r="M18" s="32" t="s">
        <v>17</v>
      </c>
      <c r="N18" s="32" t="s">
        <v>18</v>
      </c>
      <c r="O18" s="181" t="s">
        <v>33</v>
      </c>
      <c r="P18" s="181" t="s">
        <v>121</v>
      </c>
      <c r="Q18" s="181" t="s">
        <v>97</v>
      </c>
    </row>
    <row r="19" spans="1:17" ht="28.2" customHeight="1" thickBot="1" x14ac:dyDescent="0.35">
      <c r="B19" s="191"/>
      <c r="C19" s="194"/>
      <c r="D19" s="194"/>
      <c r="E19" s="182"/>
      <c r="F19" s="182"/>
      <c r="G19" s="182"/>
      <c r="H19" s="182"/>
      <c r="I19" s="194"/>
      <c r="J19" s="194"/>
      <c r="K19" s="33"/>
      <c r="L19" s="33"/>
      <c r="M19" s="33"/>
      <c r="N19" s="33"/>
      <c r="O19" s="182"/>
      <c r="P19" s="182"/>
      <c r="Q19" s="182"/>
    </row>
    <row r="20" spans="1:17" ht="15" thickBot="1" x14ac:dyDescent="0.35">
      <c r="A20" s="10"/>
      <c r="B20" s="22" t="s">
        <v>108</v>
      </c>
      <c r="C20" s="77">
        <v>4</v>
      </c>
      <c r="D20" s="77">
        <v>21</v>
      </c>
      <c r="E20" s="68">
        <f>E7/$D$20/1</f>
        <v>0.42857142857142855</v>
      </c>
      <c r="F20" s="68">
        <f t="shared" ref="F20:N20" si="1">F7/$D$20/1</f>
        <v>0.52380952380952384</v>
      </c>
      <c r="G20" s="68">
        <f t="shared" si="1"/>
        <v>4.7619047619047616E-2</v>
      </c>
      <c r="H20" s="68">
        <f t="shared" si="1"/>
        <v>0.76190476190476186</v>
      </c>
      <c r="I20" s="68">
        <f t="shared" si="1"/>
        <v>0.19047619047619047</v>
      </c>
      <c r="J20" s="68">
        <f t="shared" si="1"/>
        <v>4.7619047619047616E-2</v>
      </c>
      <c r="K20" s="68">
        <f t="shared" si="1"/>
        <v>0</v>
      </c>
      <c r="L20" s="68">
        <f t="shared" si="1"/>
        <v>0.5714285714285714</v>
      </c>
      <c r="M20" s="68">
        <f t="shared" si="1"/>
        <v>0.23809523809523808</v>
      </c>
      <c r="N20" s="68">
        <f t="shared" si="1"/>
        <v>0.19047619047619047</v>
      </c>
      <c r="O20" s="68">
        <f>O7/$D$20/1</f>
        <v>0.8571428571428571</v>
      </c>
      <c r="P20" s="68">
        <f t="shared" ref="P20:Q20" si="2">P7/$D$20/1</f>
        <v>4.7619047619047616E-2</v>
      </c>
      <c r="Q20" s="68">
        <f t="shared" si="2"/>
        <v>9.5238095238095233E-2</v>
      </c>
    </row>
    <row r="21" spans="1:17" ht="15" thickBot="1" x14ac:dyDescent="0.35">
      <c r="A21" s="10"/>
      <c r="B21" s="23" t="s">
        <v>59</v>
      </c>
      <c r="C21" s="7">
        <v>5</v>
      </c>
      <c r="D21" s="7">
        <v>45</v>
      </c>
      <c r="E21" s="68">
        <f>E8/$D$8/1</f>
        <v>0.42222222222222222</v>
      </c>
      <c r="F21" s="68">
        <f t="shared" ref="F21:N21" si="3">F8/$D$8/1</f>
        <v>0.57777777777777772</v>
      </c>
      <c r="G21" s="68">
        <f t="shared" si="3"/>
        <v>0</v>
      </c>
      <c r="H21" s="68">
        <f t="shared" si="3"/>
        <v>0.71111111111111114</v>
      </c>
      <c r="I21" s="68">
        <f t="shared" si="3"/>
        <v>0.26666666666666666</v>
      </c>
      <c r="J21" s="68">
        <f t="shared" si="3"/>
        <v>2.2222222222222223E-2</v>
      </c>
      <c r="K21" s="68">
        <f t="shared" si="3"/>
        <v>0.31111111111111112</v>
      </c>
      <c r="L21" s="68">
        <f t="shared" si="3"/>
        <v>0.44444444444444442</v>
      </c>
      <c r="M21" s="68">
        <f t="shared" si="3"/>
        <v>0.13333333333333333</v>
      </c>
      <c r="N21" s="68">
        <f t="shared" si="3"/>
        <v>0.1111111111111111</v>
      </c>
      <c r="O21" s="68">
        <f>O8/$D$8/1</f>
        <v>0.91111111111111109</v>
      </c>
      <c r="P21" s="68">
        <f t="shared" ref="P21:Q21" si="4">P8/$D$8/1</f>
        <v>8.8888888888888892E-2</v>
      </c>
      <c r="Q21" s="68">
        <f t="shared" si="4"/>
        <v>0</v>
      </c>
    </row>
    <row r="22" spans="1:17" ht="15" thickBot="1" x14ac:dyDescent="0.35">
      <c r="A22" s="10"/>
      <c r="B22" s="23" t="s">
        <v>60</v>
      </c>
      <c r="C22" s="8" t="s">
        <v>113</v>
      </c>
      <c r="D22" s="8">
        <v>43</v>
      </c>
      <c r="E22" s="68">
        <f>E9/$D$9/1</f>
        <v>0.53488372093023251</v>
      </c>
      <c r="F22" s="68">
        <f t="shared" ref="F22:N22" si="5">F9/$D$9/1</f>
        <v>0.41860465116279072</v>
      </c>
      <c r="G22" s="68">
        <f t="shared" si="5"/>
        <v>4.6511627906976744E-2</v>
      </c>
      <c r="H22" s="68">
        <f t="shared" si="5"/>
        <v>0.62790697674418605</v>
      </c>
      <c r="I22" s="68">
        <f t="shared" si="5"/>
        <v>0.27906976744186046</v>
      </c>
      <c r="J22" s="68">
        <f t="shared" si="5"/>
        <v>9.3023255813953487E-2</v>
      </c>
      <c r="K22" s="68">
        <f t="shared" si="5"/>
        <v>0.86046511627906974</v>
      </c>
      <c r="L22" s="68">
        <f t="shared" si="5"/>
        <v>0.11627906976744186</v>
      </c>
      <c r="M22" s="68">
        <f t="shared" si="5"/>
        <v>2.3255813953488372E-2</v>
      </c>
      <c r="N22" s="68">
        <f t="shared" si="5"/>
        <v>0</v>
      </c>
      <c r="O22" s="68">
        <f>O9/$D$9/1</f>
        <v>0.83720930232558144</v>
      </c>
      <c r="P22" s="68">
        <f t="shared" ref="P22:Q22" si="6">P9/$D$9/1</f>
        <v>6.9767441860465115E-2</v>
      </c>
      <c r="Q22" s="68">
        <f t="shared" si="6"/>
        <v>9.3023255813953487E-2</v>
      </c>
    </row>
    <row r="23" spans="1:17" ht="15" thickBot="1" x14ac:dyDescent="0.35">
      <c r="A23" s="10"/>
      <c r="B23" s="23" t="s">
        <v>61</v>
      </c>
      <c r="C23" s="8" t="s">
        <v>113</v>
      </c>
      <c r="D23" s="8">
        <v>54</v>
      </c>
      <c r="E23" s="68">
        <f>E10/$D$10/1</f>
        <v>0.57407407407407407</v>
      </c>
      <c r="F23" s="68">
        <f t="shared" ref="F23:N23" si="7">F10/$D$10/1</f>
        <v>0.42592592592592593</v>
      </c>
      <c r="G23" s="68">
        <f t="shared" si="7"/>
        <v>0</v>
      </c>
      <c r="H23" s="68">
        <f t="shared" si="7"/>
        <v>0.64814814814814814</v>
      </c>
      <c r="I23" s="68">
        <f t="shared" si="7"/>
        <v>0.29629629629629628</v>
      </c>
      <c r="J23" s="68">
        <f t="shared" si="7"/>
        <v>5.5555555555555552E-2</v>
      </c>
      <c r="K23" s="68">
        <f t="shared" si="7"/>
        <v>0.92592592592592593</v>
      </c>
      <c r="L23" s="68">
        <f t="shared" si="7"/>
        <v>7.407407407407407E-2</v>
      </c>
      <c r="M23" s="68">
        <f t="shared" si="7"/>
        <v>0</v>
      </c>
      <c r="N23" s="68">
        <f t="shared" si="7"/>
        <v>0</v>
      </c>
      <c r="O23" s="68">
        <f>O10/$D$10/1</f>
        <v>0.88888888888888884</v>
      </c>
      <c r="P23" s="68">
        <f t="shared" ref="P23:Q23" si="8">P10/$D$10/1</f>
        <v>7.407407407407407E-2</v>
      </c>
      <c r="Q23" s="68">
        <f t="shared" si="8"/>
        <v>3.7037037037037035E-2</v>
      </c>
    </row>
    <row r="24" spans="1:17" ht="15" thickBot="1" x14ac:dyDescent="0.35">
      <c r="A24" s="10"/>
      <c r="B24" s="23" t="s">
        <v>115</v>
      </c>
      <c r="C24" s="8">
        <v>1</v>
      </c>
      <c r="D24" s="8">
        <v>18</v>
      </c>
      <c r="E24" s="68">
        <f>E11/$D$11/1</f>
        <v>0.33333333333333331</v>
      </c>
      <c r="F24" s="68">
        <f t="shared" ref="F24:N24" si="9">F11/$D$11/1</f>
        <v>0.66666666666666663</v>
      </c>
      <c r="G24" s="68">
        <f t="shared" si="9"/>
        <v>0</v>
      </c>
      <c r="H24" s="68">
        <f t="shared" si="9"/>
        <v>0.83333333333333337</v>
      </c>
      <c r="I24" s="68">
        <f t="shared" si="9"/>
        <v>0.16666666666666666</v>
      </c>
      <c r="J24" s="68">
        <f t="shared" si="9"/>
        <v>0</v>
      </c>
      <c r="K24" s="68">
        <f t="shared" si="9"/>
        <v>0.5</v>
      </c>
      <c r="L24" s="68">
        <f t="shared" si="9"/>
        <v>0.3888888888888889</v>
      </c>
      <c r="M24" s="68">
        <f t="shared" si="9"/>
        <v>0.1111111111111111</v>
      </c>
      <c r="N24" s="68">
        <f t="shared" si="9"/>
        <v>0</v>
      </c>
      <c r="O24" s="68">
        <f>O11/$D$11/1</f>
        <v>0.94444444444444442</v>
      </c>
      <c r="P24" s="68">
        <f t="shared" ref="P24:Q24" si="10">P11/$D$11/1</f>
        <v>5.5555555555555552E-2</v>
      </c>
      <c r="Q24" s="68">
        <f t="shared" si="10"/>
        <v>0</v>
      </c>
    </row>
    <row r="25" spans="1:17" ht="15" thickBot="1" x14ac:dyDescent="0.35">
      <c r="A25" s="10"/>
      <c r="B25" s="23" t="s">
        <v>11</v>
      </c>
      <c r="C25" s="8">
        <v>1</v>
      </c>
      <c r="D25" s="8">
        <v>4</v>
      </c>
      <c r="E25" s="68">
        <f>E12/$D$12/1</f>
        <v>0</v>
      </c>
      <c r="F25" s="68">
        <f t="shared" ref="F25:N25" si="11">F12/$D$12/1</f>
        <v>1</v>
      </c>
      <c r="G25" s="68">
        <f t="shared" si="11"/>
        <v>0</v>
      </c>
      <c r="H25" s="68">
        <f t="shared" si="11"/>
        <v>0.5</v>
      </c>
      <c r="I25" s="68">
        <f t="shared" si="11"/>
        <v>0.5</v>
      </c>
      <c r="J25" s="68">
        <f t="shared" si="11"/>
        <v>0</v>
      </c>
      <c r="K25" s="68">
        <f t="shared" si="11"/>
        <v>0</v>
      </c>
      <c r="L25" s="68">
        <f t="shared" si="11"/>
        <v>0</v>
      </c>
      <c r="M25" s="68">
        <f t="shared" si="11"/>
        <v>0.25</v>
      </c>
      <c r="N25" s="68">
        <f t="shared" si="11"/>
        <v>0.75</v>
      </c>
      <c r="O25" s="68">
        <f>O12/$D$12/1</f>
        <v>1</v>
      </c>
      <c r="P25" s="68">
        <f t="shared" ref="P25" si="12">P12/$D$12/1</f>
        <v>0</v>
      </c>
      <c r="Q25" s="68">
        <f>Q12/$D$12/1</f>
        <v>0</v>
      </c>
    </row>
    <row r="26" spans="1:17" ht="15" thickBot="1" x14ac:dyDescent="0.35">
      <c r="A26" s="10"/>
      <c r="B26" s="11" t="s">
        <v>20</v>
      </c>
      <c r="C26" s="9"/>
      <c r="D26" s="9">
        <f>SUM(D20:D25)</f>
        <v>185</v>
      </c>
      <c r="E26" s="17">
        <f>E13/$D$13/1</f>
        <v>0.4756756756756757</v>
      </c>
      <c r="F26" s="17">
        <f t="shared" ref="F26:N26" si="13">F13/$D$13/1</f>
        <v>0.50810810810810814</v>
      </c>
      <c r="G26" s="17">
        <f t="shared" si="13"/>
        <v>1.6216216216216217E-2</v>
      </c>
      <c r="H26" s="17">
        <f t="shared" si="13"/>
        <v>0.68648648648648647</v>
      </c>
      <c r="I26" s="17">
        <f t="shared" si="13"/>
        <v>0.26486486486486488</v>
      </c>
      <c r="J26" s="17">
        <f t="shared" si="13"/>
        <v>4.8648648648648651E-2</v>
      </c>
      <c r="K26" s="17">
        <f t="shared" si="13"/>
        <v>0.59459459459459463</v>
      </c>
      <c r="L26" s="17">
        <f t="shared" si="13"/>
        <v>0.25945945945945947</v>
      </c>
      <c r="M26" s="17">
        <f t="shared" si="13"/>
        <v>8.1081081081081086E-2</v>
      </c>
      <c r="N26" s="17">
        <f t="shared" si="13"/>
        <v>6.4864864864864868E-2</v>
      </c>
      <c r="O26" s="17">
        <f>O13/$D$13/1</f>
        <v>0.88648648648648654</v>
      </c>
      <c r="P26" s="17">
        <f t="shared" ref="P26:Q26" si="14">P13/$D$13/1</f>
        <v>7.0270270270270274E-2</v>
      </c>
      <c r="Q26" s="17">
        <f t="shared" si="14"/>
        <v>4.3243243243243246E-2</v>
      </c>
    </row>
    <row r="27" spans="1:17" x14ac:dyDescent="0.3">
      <c r="A27" s="10"/>
    </row>
  </sheetData>
  <sheetProtection algorithmName="SHA-512" hashValue="tea+6/eodce/5+Z5k8rpvCHG7L9onUbftuyUDNbcXsZ1oyoGRUeV8F5ZBXtYJ0L1Mu/gQvEAIsb+vlZBBfU0iA==" saltValue="XKCX6/cpUs7zqcxV62XOqw==" spinCount="100000" sheet="1" objects="1" scenarios="1"/>
  <mergeCells count="37">
    <mergeCell ref="O17:Q17"/>
    <mergeCell ref="O18:O19"/>
    <mergeCell ref="P18:P19"/>
    <mergeCell ref="Q18:Q19"/>
    <mergeCell ref="B16:Q16"/>
    <mergeCell ref="E17:G17"/>
    <mergeCell ref="H17:J17"/>
    <mergeCell ref="K17:N17"/>
    <mergeCell ref="G18:G19"/>
    <mergeCell ref="H18:H19"/>
    <mergeCell ref="I18:I19"/>
    <mergeCell ref="J18:J19"/>
    <mergeCell ref="B18:B19"/>
    <mergeCell ref="C18:C19"/>
    <mergeCell ref="D18:D19"/>
    <mergeCell ref="E18:E19"/>
    <mergeCell ref="O4:Q4"/>
    <mergeCell ref="O5:O6"/>
    <mergeCell ref="P5:P6"/>
    <mergeCell ref="Q5:Q6"/>
    <mergeCell ref="B3:Q3"/>
    <mergeCell ref="F18:F19"/>
    <mergeCell ref="B4:D4"/>
    <mergeCell ref="E4:G4"/>
    <mergeCell ref="H4:J4"/>
    <mergeCell ref="K4:N4"/>
    <mergeCell ref="B5:B6"/>
    <mergeCell ref="E5:E6"/>
    <mergeCell ref="F5:F6"/>
    <mergeCell ref="G5:G6"/>
    <mergeCell ref="H5:H6"/>
    <mergeCell ref="N5:N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DA6-3993-4FB6-B123-46D9625E2F5D}">
  <dimension ref="B1:R26"/>
  <sheetViews>
    <sheetView zoomScale="70" zoomScaleNormal="70" zoomScaleSheetLayoutView="70" workbookViewId="0">
      <selection activeCell="B2" sqref="B2"/>
    </sheetView>
  </sheetViews>
  <sheetFormatPr defaultColWidth="8.88671875" defaultRowHeight="14.4" x14ac:dyDescent="0.3"/>
  <cols>
    <col min="2" max="2" width="21.109375" customWidth="1"/>
    <col min="3" max="3" width="14.5546875" customWidth="1"/>
    <col min="4" max="4" width="13.6640625" customWidth="1"/>
    <col min="10" max="10" width="12.21875" customWidth="1"/>
  </cols>
  <sheetData>
    <row r="1" spans="2:18" x14ac:dyDescent="0.3">
      <c r="B1" s="2" t="s">
        <v>131</v>
      </c>
    </row>
    <row r="2" spans="2:18" ht="15" thickBot="1" x14ac:dyDescent="0.35"/>
    <row r="3" spans="2:18" ht="15" thickBot="1" x14ac:dyDescent="0.35">
      <c r="B3" s="195" t="s">
        <v>116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7"/>
    </row>
    <row r="4" spans="2:18" ht="16.5" customHeight="1" thickBot="1" x14ac:dyDescent="0.35">
      <c r="B4" s="200"/>
      <c r="C4" s="201"/>
      <c r="D4" s="202"/>
      <c r="E4" s="203" t="s">
        <v>19</v>
      </c>
      <c r="F4" s="204"/>
      <c r="G4" s="204"/>
      <c r="H4" s="205" t="s">
        <v>40</v>
      </c>
      <c r="I4" s="204"/>
      <c r="J4" s="206"/>
      <c r="K4" s="205" t="s">
        <v>13</v>
      </c>
      <c r="L4" s="204"/>
      <c r="M4" s="204"/>
      <c r="N4" s="206"/>
      <c r="O4" s="205" t="s">
        <v>120</v>
      </c>
      <c r="P4" s="204"/>
      <c r="Q4" s="206"/>
    </row>
    <row r="5" spans="2:18" ht="28.95" customHeight="1" x14ac:dyDescent="0.3">
      <c r="B5" s="190" t="s">
        <v>54</v>
      </c>
      <c r="C5" s="14" t="s">
        <v>55</v>
      </c>
      <c r="D5" s="14" t="s">
        <v>56</v>
      </c>
      <c r="E5" s="181" t="s">
        <v>22</v>
      </c>
      <c r="F5" s="181" t="s">
        <v>21</v>
      </c>
      <c r="G5" s="181" t="s">
        <v>97</v>
      </c>
      <c r="H5" s="192" t="s">
        <v>4</v>
      </c>
      <c r="I5" s="193" t="s">
        <v>112</v>
      </c>
      <c r="J5" s="193" t="s">
        <v>57</v>
      </c>
      <c r="K5" s="192" t="s">
        <v>15</v>
      </c>
      <c r="L5" s="192" t="s">
        <v>16</v>
      </c>
      <c r="M5" s="192" t="s">
        <v>17</v>
      </c>
      <c r="N5" s="192" t="s">
        <v>18</v>
      </c>
      <c r="O5" s="181" t="s">
        <v>33</v>
      </c>
      <c r="P5" s="181" t="s">
        <v>32</v>
      </c>
      <c r="Q5" s="181" t="s">
        <v>97</v>
      </c>
    </row>
    <row r="6" spans="2:18" ht="15" thickBot="1" x14ac:dyDescent="0.35">
      <c r="B6" s="191"/>
      <c r="C6" s="15" t="s">
        <v>58</v>
      </c>
      <c r="D6" s="15" t="s">
        <v>118</v>
      </c>
      <c r="E6" s="182"/>
      <c r="F6" s="182"/>
      <c r="G6" s="182"/>
      <c r="H6" s="182"/>
      <c r="I6" s="194"/>
      <c r="J6" s="194"/>
      <c r="K6" s="182"/>
      <c r="L6" s="182"/>
      <c r="M6" s="182"/>
      <c r="N6" s="182"/>
      <c r="O6" s="182"/>
      <c r="P6" s="182"/>
      <c r="Q6" s="182"/>
      <c r="R6" s="79"/>
    </row>
    <row r="7" spans="2:18" ht="15" thickBot="1" x14ac:dyDescent="0.35">
      <c r="B7" s="22" t="s">
        <v>108</v>
      </c>
      <c r="C7" s="77">
        <v>4</v>
      </c>
      <c r="D7" s="77">
        <v>7</v>
      </c>
      <c r="E7" s="77">
        <v>2</v>
      </c>
      <c r="F7" s="77">
        <v>5</v>
      </c>
      <c r="G7" s="77">
        <v>0</v>
      </c>
      <c r="H7" s="77">
        <v>6</v>
      </c>
      <c r="I7" s="77">
        <v>1</v>
      </c>
      <c r="J7" s="77">
        <v>0</v>
      </c>
      <c r="K7" s="77">
        <v>0</v>
      </c>
      <c r="L7" s="77">
        <v>5</v>
      </c>
      <c r="M7" s="77">
        <v>1</v>
      </c>
      <c r="N7" s="77">
        <v>1</v>
      </c>
      <c r="O7" s="77">
        <v>6</v>
      </c>
      <c r="P7" s="77">
        <v>0</v>
      </c>
      <c r="Q7" s="77">
        <v>1</v>
      </c>
      <c r="R7" s="79"/>
    </row>
    <row r="8" spans="2:18" ht="15" thickBot="1" x14ac:dyDescent="0.35">
      <c r="B8" s="22" t="s">
        <v>59</v>
      </c>
      <c r="C8" s="7">
        <v>5</v>
      </c>
      <c r="D8" s="7">
        <v>16</v>
      </c>
      <c r="E8" s="6">
        <v>6</v>
      </c>
      <c r="F8" s="6">
        <v>10</v>
      </c>
      <c r="G8" s="6">
        <v>0</v>
      </c>
      <c r="H8" s="6">
        <v>9</v>
      </c>
      <c r="I8" s="6">
        <v>7</v>
      </c>
      <c r="J8" s="78">
        <v>0</v>
      </c>
      <c r="K8" s="6">
        <v>5</v>
      </c>
      <c r="L8" s="6">
        <v>9</v>
      </c>
      <c r="M8" s="6">
        <v>0</v>
      </c>
      <c r="N8" s="6">
        <v>2</v>
      </c>
      <c r="O8" s="6">
        <v>14</v>
      </c>
      <c r="P8" s="6">
        <v>2</v>
      </c>
      <c r="Q8" s="6">
        <v>0</v>
      </c>
      <c r="R8" s="79"/>
    </row>
    <row r="9" spans="2:18" ht="15" thickBot="1" x14ac:dyDescent="0.35">
      <c r="B9" s="23" t="s">
        <v>60</v>
      </c>
      <c r="C9" s="8" t="s">
        <v>113</v>
      </c>
      <c r="D9" s="8">
        <v>42</v>
      </c>
      <c r="E9" s="8">
        <v>22</v>
      </c>
      <c r="F9" s="8">
        <v>18</v>
      </c>
      <c r="G9" s="8">
        <v>2</v>
      </c>
      <c r="H9" s="8">
        <v>26</v>
      </c>
      <c r="I9" s="8">
        <v>12</v>
      </c>
      <c r="J9" s="8">
        <v>4</v>
      </c>
      <c r="K9" s="8">
        <v>36</v>
      </c>
      <c r="L9" s="8">
        <v>5</v>
      </c>
      <c r="M9" s="8">
        <v>1</v>
      </c>
      <c r="N9" s="8">
        <v>0</v>
      </c>
      <c r="O9" s="8">
        <v>35</v>
      </c>
      <c r="P9" s="8">
        <v>3</v>
      </c>
      <c r="Q9" s="8">
        <v>4</v>
      </c>
      <c r="R9" s="79"/>
    </row>
    <row r="10" spans="2:18" ht="15" thickBot="1" x14ac:dyDescent="0.35">
      <c r="B10" s="23" t="s">
        <v>61</v>
      </c>
      <c r="C10" s="8" t="s">
        <v>113</v>
      </c>
      <c r="D10" s="8">
        <v>54</v>
      </c>
      <c r="E10" s="8">
        <v>31</v>
      </c>
      <c r="F10" s="8">
        <v>23</v>
      </c>
      <c r="G10" s="8">
        <v>0</v>
      </c>
      <c r="H10" s="8">
        <v>35</v>
      </c>
      <c r="I10" s="8">
        <v>16</v>
      </c>
      <c r="J10" s="8">
        <v>3</v>
      </c>
      <c r="K10" s="8">
        <v>50</v>
      </c>
      <c r="L10" s="8">
        <v>4</v>
      </c>
      <c r="M10" s="8">
        <v>0</v>
      </c>
      <c r="N10" s="8">
        <v>0</v>
      </c>
      <c r="O10" s="8">
        <v>48</v>
      </c>
      <c r="P10" s="8">
        <v>4</v>
      </c>
      <c r="Q10" s="8">
        <v>2</v>
      </c>
      <c r="R10" s="79"/>
    </row>
    <row r="11" spans="2:18" ht="15" thickBot="1" x14ac:dyDescent="0.35">
      <c r="B11" s="23" t="s">
        <v>114</v>
      </c>
      <c r="C11" s="8">
        <v>1</v>
      </c>
      <c r="D11" s="8">
        <v>4</v>
      </c>
      <c r="E11" s="8">
        <v>0</v>
      </c>
      <c r="F11" s="8">
        <v>4</v>
      </c>
      <c r="G11" s="8">
        <v>0</v>
      </c>
      <c r="H11" s="8">
        <v>3</v>
      </c>
      <c r="I11" s="8">
        <v>1</v>
      </c>
      <c r="J11" s="8">
        <v>0</v>
      </c>
      <c r="K11" s="8">
        <v>2</v>
      </c>
      <c r="L11" s="8">
        <v>1</v>
      </c>
      <c r="M11" s="8">
        <v>1</v>
      </c>
      <c r="N11" s="8">
        <v>0</v>
      </c>
      <c r="O11" s="8">
        <v>4</v>
      </c>
      <c r="P11" s="8">
        <v>0</v>
      </c>
      <c r="Q11" s="8">
        <v>0</v>
      </c>
      <c r="R11" s="79"/>
    </row>
    <row r="12" spans="2:18" ht="15" thickBot="1" x14ac:dyDescent="0.35">
      <c r="B12" s="23" t="s">
        <v>11</v>
      </c>
      <c r="C12" s="8">
        <v>1</v>
      </c>
      <c r="D12" s="8">
        <v>1</v>
      </c>
      <c r="E12" s="8">
        <v>0</v>
      </c>
      <c r="F12" s="8">
        <v>1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0</v>
      </c>
      <c r="R12" s="79"/>
    </row>
    <row r="13" spans="2:18" ht="15" thickBot="1" x14ac:dyDescent="0.35">
      <c r="B13" s="80" t="s">
        <v>20</v>
      </c>
      <c r="C13" s="9"/>
      <c r="D13" s="9">
        <f t="shared" ref="D13:Q13" si="0">SUM(D7:D12)</f>
        <v>124</v>
      </c>
      <c r="E13" s="9">
        <f t="shared" si="0"/>
        <v>61</v>
      </c>
      <c r="F13" s="9">
        <f t="shared" si="0"/>
        <v>61</v>
      </c>
      <c r="G13" s="9">
        <f t="shared" si="0"/>
        <v>2</v>
      </c>
      <c r="H13" s="9">
        <f t="shared" si="0"/>
        <v>79</v>
      </c>
      <c r="I13" s="9">
        <f t="shared" si="0"/>
        <v>38</v>
      </c>
      <c r="J13" s="9">
        <f t="shared" si="0"/>
        <v>7</v>
      </c>
      <c r="K13" s="9">
        <f t="shared" si="0"/>
        <v>93</v>
      </c>
      <c r="L13" s="9">
        <f t="shared" si="0"/>
        <v>24</v>
      </c>
      <c r="M13" s="9">
        <f t="shared" si="0"/>
        <v>4</v>
      </c>
      <c r="N13" s="9">
        <f t="shared" si="0"/>
        <v>3</v>
      </c>
      <c r="O13" s="9">
        <f t="shared" si="0"/>
        <v>108</v>
      </c>
      <c r="P13" s="9">
        <f t="shared" si="0"/>
        <v>9</v>
      </c>
      <c r="Q13" s="9">
        <f t="shared" si="0"/>
        <v>7</v>
      </c>
    </row>
    <row r="14" spans="2:18" s="26" customFormat="1" x14ac:dyDescent="0.3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2:18" ht="15" thickBot="1" x14ac:dyDescent="0.35"/>
    <row r="16" spans="2:18" ht="18.45" customHeight="1" thickBot="1" x14ac:dyDescent="0.35">
      <c r="B16" s="195" t="s">
        <v>117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7"/>
    </row>
    <row r="17" spans="2:18" ht="16.95" customHeight="1" thickBot="1" x14ac:dyDescent="0.35">
      <c r="B17" s="151"/>
      <c r="C17" s="152"/>
      <c r="D17" s="152"/>
      <c r="E17" s="203" t="s">
        <v>19</v>
      </c>
      <c r="F17" s="204"/>
      <c r="G17" s="204"/>
      <c r="H17" s="205" t="s">
        <v>40</v>
      </c>
      <c r="I17" s="204"/>
      <c r="J17" s="206"/>
      <c r="K17" s="207" t="s">
        <v>13</v>
      </c>
      <c r="L17" s="207"/>
      <c r="M17" s="207"/>
      <c r="N17" s="208"/>
      <c r="O17" s="205" t="s">
        <v>120</v>
      </c>
      <c r="P17" s="204"/>
      <c r="Q17" s="206"/>
    </row>
    <row r="18" spans="2:18" ht="14.55" customHeight="1" x14ac:dyDescent="0.3">
      <c r="B18" s="190" t="s">
        <v>54</v>
      </c>
      <c r="C18" s="193" t="s">
        <v>62</v>
      </c>
      <c r="D18" s="193" t="s">
        <v>119</v>
      </c>
      <c r="E18" s="181" t="s">
        <v>22</v>
      </c>
      <c r="F18" s="181" t="s">
        <v>21</v>
      </c>
      <c r="G18" s="181" t="s">
        <v>97</v>
      </c>
      <c r="H18" s="181" t="s">
        <v>4</v>
      </c>
      <c r="I18" s="193" t="s">
        <v>112</v>
      </c>
      <c r="J18" s="193" t="s">
        <v>57</v>
      </c>
      <c r="K18" s="95" t="s">
        <v>15</v>
      </c>
      <c r="L18" s="95" t="s">
        <v>16</v>
      </c>
      <c r="M18" s="95" t="s">
        <v>17</v>
      </c>
      <c r="N18" s="95" t="s">
        <v>18</v>
      </c>
      <c r="O18" s="181" t="s">
        <v>33</v>
      </c>
      <c r="P18" s="181" t="s">
        <v>32</v>
      </c>
      <c r="Q18" s="181" t="s">
        <v>97</v>
      </c>
    </row>
    <row r="19" spans="2:18" ht="15" thickBot="1" x14ac:dyDescent="0.35">
      <c r="B19" s="191"/>
      <c r="C19" s="194"/>
      <c r="D19" s="194"/>
      <c r="E19" s="182"/>
      <c r="F19" s="182"/>
      <c r="G19" s="182"/>
      <c r="H19" s="182"/>
      <c r="I19" s="194"/>
      <c r="J19" s="194"/>
      <c r="K19" s="96"/>
      <c r="L19" s="96"/>
      <c r="M19" s="96"/>
      <c r="N19" s="96"/>
      <c r="O19" s="182"/>
      <c r="P19" s="182"/>
      <c r="Q19" s="182"/>
      <c r="R19" s="4"/>
    </row>
    <row r="20" spans="2:18" ht="15" thickBot="1" x14ac:dyDescent="0.35">
      <c r="B20" s="22" t="s">
        <v>108</v>
      </c>
      <c r="C20" s="77">
        <v>4</v>
      </c>
      <c r="D20" s="77">
        <v>7</v>
      </c>
      <c r="E20" s="68">
        <f>E7/$D$7/1</f>
        <v>0.2857142857142857</v>
      </c>
      <c r="F20" s="68">
        <f t="shared" ref="F20:N20" si="1">F7/$D$7/1</f>
        <v>0.7142857142857143</v>
      </c>
      <c r="G20" s="68">
        <f t="shared" si="1"/>
        <v>0</v>
      </c>
      <c r="H20" s="68">
        <f t="shared" si="1"/>
        <v>0.8571428571428571</v>
      </c>
      <c r="I20" s="68">
        <f>I7/$D$7/1</f>
        <v>0.14285714285714285</v>
      </c>
      <c r="J20" s="68">
        <f>J7/$D$7/1</f>
        <v>0</v>
      </c>
      <c r="K20" s="68">
        <f t="shared" si="1"/>
        <v>0</v>
      </c>
      <c r="L20" s="68">
        <f t="shared" si="1"/>
        <v>0.7142857142857143</v>
      </c>
      <c r="M20" s="68">
        <f t="shared" si="1"/>
        <v>0.14285714285714285</v>
      </c>
      <c r="N20" s="68">
        <f t="shared" si="1"/>
        <v>0.14285714285714285</v>
      </c>
      <c r="O20" s="68">
        <f>O7/$D$7/1</f>
        <v>0.8571428571428571</v>
      </c>
      <c r="P20" s="68">
        <f t="shared" ref="P20:Q20" si="2">P7/$D$7/1</f>
        <v>0</v>
      </c>
      <c r="Q20" s="68">
        <f t="shared" si="2"/>
        <v>0.14285714285714285</v>
      </c>
      <c r="R20" s="4"/>
    </row>
    <row r="21" spans="2:18" ht="15" thickBot="1" x14ac:dyDescent="0.35">
      <c r="B21" s="23" t="s">
        <v>59</v>
      </c>
      <c r="C21" s="7">
        <v>5</v>
      </c>
      <c r="D21" s="7">
        <v>16</v>
      </c>
      <c r="E21" s="68">
        <f>E8/$D$8/1</f>
        <v>0.375</v>
      </c>
      <c r="F21" s="68">
        <f t="shared" ref="F21:N21" si="3">F8/$D$8/1</f>
        <v>0.625</v>
      </c>
      <c r="G21" s="68">
        <f>G8/$D$8/1</f>
        <v>0</v>
      </c>
      <c r="H21" s="68">
        <f t="shared" si="3"/>
        <v>0.5625</v>
      </c>
      <c r="I21" s="68">
        <f t="shared" si="3"/>
        <v>0.4375</v>
      </c>
      <c r="J21" s="68">
        <f t="shared" si="3"/>
        <v>0</v>
      </c>
      <c r="K21" s="68">
        <f t="shared" si="3"/>
        <v>0.3125</v>
      </c>
      <c r="L21" s="68">
        <f t="shared" si="3"/>
        <v>0.5625</v>
      </c>
      <c r="M21" s="68">
        <f t="shared" si="3"/>
        <v>0</v>
      </c>
      <c r="N21" s="68">
        <f t="shared" si="3"/>
        <v>0.125</v>
      </c>
      <c r="O21" s="68">
        <f>O8/$D$8/1</f>
        <v>0.875</v>
      </c>
      <c r="P21" s="68">
        <f t="shared" ref="P21" si="4">P8/$D$8/1</f>
        <v>0.125</v>
      </c>
      <c r="Q21" s="68">
        <f>Q8/$D$8/1</f>
        <v>0</v>
      </c>
      <c r="R21" s="4"/>
    </row>
    <row r="22" spans="2:18" ht="15" thickBot="1" x14ac:dyDescent="0.35">
      <c r="B22" s="23" t="s">
        <v>60</v>
      </c>
      <c r="C22" s="8" t="s">
        <v>113</v>
      </c>
      <c r="D22" s="8">
        <v>42</v>
      </c>
      <c r="E22" s="68">
        <f>E9/$D$9/1</f>
        <v>0.52380952380952384</v>
      </c>
      <c r="F22" s="68">
        <f>F9/$D$9/1</f>
        <v>0.42857142857142855</v>
      </c>
      <c r="G22" s="68">
        <f t="shared" ref="G22:N22" si="5">G9/$D$9/1</f>
        <v>4.7619047619047616E-2</v>
      </c>
      <c r="H22" s="68">
        <f t="shared" si="5"/>
        <v>0.61904761904761907</v>
      </c>
      <c r="I22" s="68">
        <f t="shared" si="5"/>
        <v>0.2857142857142857</v>
      </c>
      <c r="J22" s="68">
        <f t="shared" si="5"/>
        <v>9.5238095238095233E-2</v>
      </c>
      <c r="K22" s="68">
        <f t="shared" si="5"/>
        <v>0.8571428571428571</v>
      </c>
      <c r="L22" s="68">
        <f t="shared" si="5"/>
        <v>0.11904761904761904</v>
      </c>
      <c r="M22" s="68">
        <f t="shared" si="5"/>
        <v>2.3809523809523808E-2</v>
      </c>
      <c r="N22" s="68">
        <f t="shared" si="5"/>
        <v>0</v>
      </c>
      <c r="O22" s="68">
        <f>O9/$D$9/1</f>
        <v>0.83333333333333337</v>
      </c>
      <c r="P22" s="68">
        <f>P9/$D$9/1</f>
        <v>7.1428571428571425E-2</v>
      </c>
      <c r="Q22" s="68">
        <f t="shared" ref="Q22" si="6">Q9/$D$9/1</f>
        <v>9.5238095238095233E-2</v>
      </c>
      <c r="R22" s="4"/>
    </row>
    <row r="23" spans="2:18" ht="15" thickBot="1" x14ac:dyDescent="0.35">
      <c r="B23" s="23" t="s">
        <v>61</v>
      </c>
      <c r="C23" s="8" t="s">
        <v>113</v>
      </c>
      <c r="D23" s="8">
        <v>54</v>
      </c>
      <c r="E23" s="68">
        <f>E10/$D$10/1</f>
        <v>0.57407407407407407</v>
      </c>
      <c r="F23" s="68">
        <f t="shared" ref="F23:N23" si="7">F10/$D$10/1</f>
        <v>0.42592592592592593</v>
      </c>
      <c r="G23" s="68">
        <f t="shared" si="7"/>
        <v>0</v>
      </c>
      <c r="H23" s="68">
        <f t="shared" si="7"/>
        <v>0.64814814814814814</v>
      </c>
      <c r="I23" s="68">
        <f t="shared" si="7"/>
        <v>0.29629629629629628</v>
      </c>
      <c r="J23" s="68">
        <f t="shared" si="7"/>
        <v>5.5555555555555552E-2</v>
      </c>
      <c r="K23" s="68">
        <f t="shared" si="7"/>
        <v>0.92592592592592593</v>
      </c>
      <c r="L23" s="68">
        <f t="shared" si="7"/>
        <v>7.407407407407407E-2</v>
      </c>
      <c r="M23" s="68">
        <f t="shared" si="7"/>
        <v>0</v>
      </c>
      <c r="N23" s="68">
        <f t="shared" si="7"/>
        <v>0</v>
      </c>
      <c r="O23" s="68">
        <f>O10/$D$10/1</f>
        <v>0.88888888888888884</v>
      </c>
      <c r="P23" s="68">
        <f t="shared" ref="P23:Q23" si="8">P10/$D$10/1</f>
        <v>7.407407407407407E-2</v>
      </c>
      <c r="Q23" s="68">
        <f t="shared" si="8"/>
        <v>3.7037037037037035E-2</v>
      </c>
      <c r="R23" s="4"/>
    </row>
    <row r="24" spans="2:18" ht="15" thickBot="1" x14ac:dyDescent="0.35">
      <c r="B24" s="23" t="s">
        <v>115</v>
      </c>
      <c r="C24" s="8">
        <v>1</v>
      </c>
      <c r="D24" s="8">
        <v>4</v>
      </c>
      <c r="E24" s="68">
        <f>E11/$D$11/1</f>
        <v>0</v>
      </c>
      <c r="F24" s="68">
        <f t="shared" ref="F24:N24" si="9">F11/$D$11/1</f>
        <v>1</v>
      </c>
      <c r="G24" s="68">
        <f t="shared" si="9"/>
        <v>0</v>
      </c>
      <c r="H24" s="68">
        <f t="shared" si="9"/>
        <v>0.75</v>
      </c>
      <c r="I24" s="68">
        <f t="shared" si="9"/>
        <v>0.25</v>
      </c>
      <c r="J24" s="68">
        <f t="shared" si="9"/>
        <v>0</v>
      </c>
      <c r="K24" s="68">
        <f t="shared" si="9"/>
        <v>0.5</v>
      </c>
      <c r="L24" s="68">
        <f t="shared" si="9"/>
        <v>0.25</v>
      </c>
      <c r="M24" s="68">
        <f t="shared" si="9"/>
        <v>0.25</v>
      </c>
      <c r="N24" s="68">
        <f t="shared" si="9"/>
        <v>0</v>
      </c>
      <c r="O24" s="68">
        <f>O11/$D$11/1</f>
        <v>1</v>
      </c>
      <c r="P24" s="68">
        <f t="shared" ref="P24:Q24" si="10">P11/$D$11/1</f>
        <v>0</v>
      </c>
      <c r="Q24" s="68">
        <f t="shared" si="10"/>
        <v>0</v>
      </c>
      <c r="R24" s="4"/>
    </row>
    <row r="25" spans="2:18" ht="15" thickBot="1" x14ac:dyDescent="0.35">
      <c r="B25" s="23" t="s">
        <v>11</v>
      </c>
      <c r="C25" s="8">
        <v>1</v>
      </c>
      <c r="D25" s="8">
        <v>1</v>
      </c>
      <c r="E25" s="68">
        <f>E12/$D$12/1</f>
        <v>0</v>
      </c>
      <c r="F25" s="68">
        <f t="shared" ref="F25:N25" si="11">F12/$D$12/1</f>
        <v>1</v>
      </c>
      <c r="G25" s="68">
        <f t="shared" si="11"/>
        <v>0</v>
      </c>
      <c r="H25" s="68">
        <f t="shared" si="11"/>
        <v>0</v>
      </c>
      <c r="I25" s="68">
        <f t="shared" si="11"/>
        <v>1</v>
      </c>
      <c r="J25" s="68">
        <f t="shared" si="11"/>
        <v>0</v>
      </c>
      <c r="K25" s="68">
        <f t="shared" si="11"/>
        <v>0</v>
      </c>
      <c r="L25" s="68">
        <f t="shared" si="11"/>
        <v>0</v>
      </c>
      <c r="M25" s="68">
        <f t="shared" si="11"/>
        <v>1</v>
      </c>
      <c r="N25" s="68">
        <f t="shared" si="11"/>
        <v>0</v>
      </c>
      <c r="O25" s="68">
        <f>O12/$D$12/1</f>
        <v>1</v>
      </c>
      <c r="P25" s="68">
        <f t="shared" ref="P25:Q25" si="12">P12/$D$12/1</f>
        <v>0</v>
      </c>
      <c r="Q25" s="68">
        <f t="shared" si="12"/>
        <v>0</v>
      </c>
      <c r="R25" s="4"/>
    </row>
    <row r="26" spans="2:18" ht="15" thickBot="1" x14ac:dyDescent="0.35">
      <c r="B26" s="11" t="s">
        <v>20</v>
      </c>
      <c r="C26" s="9"/>
      <c r="D26" s="9">
        <f>SUM(D20:D25)</f>
        <v>124</v>
      </c>
      <c r="E26" s="17">
        <f>E13/$D$13/1</f>
        <v>0.49193548387096775</v>
      </c>
      <c r="F26" s="17">
        <f t="shared" ref="F26:N26" si="13">F13/$D$13/1</f>
        <v>0.49193548387096775</v>
      </c>
      <c r="G26" s="17">
        <f t="shared" si="13"/>
        <v>1.6129032258064516E-2</v>
      </c>
      <c r="H26" s="17">
        <f t="shared" si="13"/>
        <v>0.63709677419354838</v>
      </c>
      <c r="I26" s="17">
        <f t="shared" si="13"/>
        <v>0.30645161290322581</v>
      </c>
      <c r="J26" s="17">
        <f t="shared" si="13"/>
        <v>5.6451612903225805E-2</v>
      </c>
      <c r="K26" s="17">
        <f t="shared" si="13"/>
        <v>0.75</v>
      </c>
      <c r="L26" s="17">
        <f t="shared" si="13"/>
        <v>0.19354838709677419</v>
      </c>
      <c r="M26" s="17">
        <f t="shared" si="13"/>
        <v>3.2258064516129031E-2</v>
      </c>
      <c r="N26" s="17">
        <f t="shared" si="13"/>
        <v>2.4193548387096774E-2</v>
      </c>
      <c r="O26" s="17">
        <f>O13/$D$13/1</f>
        <v>0.87096774193548387</v>
      </c>
      <c r="P26" s="17">
        <f t="shared" ref="P26:Q26" si="14">P13/$D$13/1</f>
        <v>7.2580645161290328E-2</v>
      </c>
      <c r="Q26" s="17">
        <f t="shared" si="14"/>
        <v>5.6451612903225805E-2</v>
      </c>
    </row>
  </sheetData>
  <sheetProtection algorithmName="SHA-512" hashValue="a0vaENOiAiMzmL/YVFCKr9ypHMxnCj3VRawasP9aPRqp8dmIh2IDE02ugvvErazFO8Kc4weOcVps0nCA6t3brg==" saltValue="BqSoLK5Ri7WpcQHgV84Zhg==" spinCount="100000" sheet="1" objects="1" scenarios="1"/>
  <mergeCells count="37">
    <mergeCell ref="O18:O19"/>
    <mergeCell ref="P18:P19"/>
    <mergeCell ref="Q18:Q19"/>
    <mergeCell ref="B3:Q3"/>
    <mergeCell ref="B16:Q16"/>
    <mergeCell ref="O4:Q4"/>
    <mergeCell ref="O5:O6"/>
    <mergeCell ref="P5:P6"/>
    <mergeCell ref="Q5:Q6"/>
    <mergeCell ref="O17:Q17"/>
    <mergeCell ref="N5:N6"/>
    <mergeCell ref="E17:G17"/>
    <mergeCell ref="H17:J17"/>
    <mergeCell ref="K17:N17"/>
    <mergeCell ref="I5:I6"/>
    <mergeCell ref="J5:J6"/>
    <mergeCell ref="B5:B6"/>
    <mergeCell ref="E5:E6"/>
    <mergeCell ref="F5:F6"/>
    <mergeCell ref="G5:G6"/>
    <mergeCell ref="H5:H6"/>
    <mergeCell ref="B4:D4"/>
    <mergeCell ref="E4:G4"/>
    <mergeCell ref="H4:J4"/>
    <mergeCell ref="K4:N4"/>
    <mergeCell ref="G18:G19"/>
    <mergeCell ref="H18:H19"/>
    <mergeCell ref="I18:I19"/>
    <mergeCell ref="J18:J19"/>
    <mergeCell ref="B18:B19"/>
    <mergeCell ref="C18:C19"/>
    <mergeCell ref="D18:D19"/>
    <mergeCell ref="E18:E19"/>
    <mergeCell ref="F18:F19"/>
    <mergeCell ref="K5:K6"/>
    <mergeCell ref="L5:L6"/>
    <mergeCell ref="M5:M6"/>
  </mergeCell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8ACF-0DE2-4570-A87E-D7525BC13E4D}">
  <dimension ref="B1:G35"/>
  <sheetViews>
    <sheetView tabSelected="1" zoomScale="80" zoomScaleNormal="80" zoomScaleSheetLayoutView="100" workbookViewId="0">
      <selection activeCell="M14" sqref="M14"/>
    </sheetView>
  </sheetViews>
  <sheetFormatPr defaultColWidth="8.88671875" defaultRowHeight="14.4" x14ac:dyDescent="0.3"/>
  <cols>
    <col min="2" max="2" width="19.33203125" customWidth="1"/>
    <col min="3" max="3" width="12.21875" bestFit="1" customWidth="1"/>
    <col min="5" max="5" width="13" customWidth="1"/>
  </cols>
  <sheetData>
    <row r="1" spans="2:7" x14ac:dyDescent="0.3">
      <c r="B1" s="2" t="s">
        <v>107</v>
      </c>
      <c r="C1" s="81"/>
      <c r="D1" s="82"/>
      <c r="E1" s="81"/>
      <c r="F1" s="82"/>
      <c r="G1" s="81"/>
    </row>
    <row r="2" spans="2:7" ht="15" thickBot="1" x14ac:dyDescent="0.35">
      <c r="C2" s="81"/>
      <c r="D2" s="82"/>
      <c r="E2" s="81"/>
      <c r="F2" s="82"/>
      <c r="G2" s="81"/>
    </row>
    <row r="3" spans="2:7" ht="29.4" thickBot="1" x14ac:dyDescent="0.35">
      <c r="B3" s="13" t="s">
        <v>64</v>
      </c>
      <c r="C3" s="146" t="s">
        <v>65</v>
      </c>
      <c r="D3" s="16" t="s">
        <v>6</v>
      </c>
      <c r="E3" s="147" t="s">
        <v>66</v>
      </c>
      <c r="F3" s="147" t="s">
        <v>6</v>
      </c>
      <c r="G3" s="147" t="s">
        <v>5</v>
      </c>
    </row>
    <row r="4" spans="2:7" ht="15" thickBot="1" x14ac:dyDescent="0.35">
      <c r="B4" s="69" t="s">
        <v>22</v>
      </c>
      <c r="C4" s="65">
        <v>413</v>
      </c>
      <c r="D4" s="68">
        <f>C4/$C$8/1</f>
        <v>0.51368159203980102</v>
      </c>
      <c r="E4" s="65">
        <v>10</v>
      </c>
      <c r="F4" s="83">
        <f>E4/$E$8/1</f>
        <v>0.83333333333333337</v>
      </c>
      <c r="G4" s="84">
        <f>C4+E4</f>
        <v>423</v>
      </c>
    </row>
    <row r="5" spans="2:7" ht="15" thickBot="1" x14ac:dyDescent="0.35">
      <c r="B5" s="69" t="s">
        <v>21</v>
      </c>
      <c r="C5" s="65">
        <v>379</v>
      </c>
      <c r="D5" s="68">
        <f t="shared" ref="D5:D8" si="0">C5/$C$8/1</f>
        <v>0.47139303482587064</v>
      </c>
      <c r="E5" s="65">
        <v>2</v>
      </c>
      <c r="F5" s="83">
        <f t="shared" ref="F5:F8" si="1">E5/$E$8/1</f>
        <v>0.16666666666666666</v>
      </c>
      <c r="G5" s="84">
        <f t="shared" ref="G5:G8" si="2">C5+E5</f>
        <v>381</v>
      </c>
    </row>
    <row r="6" spans="2:7" ht="15" thickBot="1" x14ac:dyDescent="0.35">
      <c r="B6" s="69" t="s">
        <v>126</v>
      </c>
      <c r="C6" s="65">
        <v>1</v>
      </c>
      <c r="D6" s="68">
        <f t="shared" si="0"/>
        <v>1.2437810945273632E-3</v>
      </c>
      <c r="E6" s="65">
        <v>0</v>
      </c>
      <c r="F6" s="83">
        <f t="shared" si="1"/>
        <v>0</v>
      </c>
      <c r="G6" s="84">
        <f t="shared" si="2"/>
        <v>1</v>
      </c>
    </row>
    <row r="7" spans="2:7" ht="15" thickBot="1" x14ac:dyDescent="0.35">
      <c r="B7" s="69" t="s">
        <v>28</v>
      </c>
      <c r="C7" s="65">
        <v>11</v>
      </c>
      <c r="D7" s="68">
        <f t="shared" si="0"/>
        <v>1.3681592039800995E-2</v>
      </c>
      <c r="E7" s="65">
        <v>0</v>
      </c>
      <c r="F7" s="83">
        <f t="shared" si="1"/>
        <v>0</v>
      </c>
      <c r="G7" s="84">
        <f t="shared" si="2"/>
        <v>11</v>
      </c>
    </row>
    <row r="8" spans="2:7" ht="15" thickBot="1" x14ac:dyDescent="0.35">
      <c r="B8" s="90" t="s">
        <v>20</v>
      </c>
      <c r="C8" s="91">
        <f>SUM(C4:C7)</f>
        <v>804</v>
      </c>
      <c r="D8" s="68">
        <f t="shared" si="0"/>
        <v>1</v>
      </c>
      <c r="E8" s="91">
        <f>SUM(E4:E7)</f>
        <v>12</v>
      </c>
      <c r="F8" s="83">
        <f t="shared" si="1"/>
        <v>1</v>
      </c>
      <c r="G8" s="84">
        <f t="shared" si="2"/>
        <v>816</v>
      </c>
    </row>
    <row r="9" spans="2:7" s="24" customFormat="1" ht="12" x14ac:dyDescent="0.25">
      <c r="C9" s="85"/>
      <c r="D9" s="85"/>
      <c r="E9" s="85"/>
      <c r="F9" s="85"/>
      <c r="G9" s="85"/>
    </row>
    <row r="10" spans="2:7" ht="15" thickBot="1" x14ac:dyDescent="0.35">
      <c r="C10" s="86"/>
      <c r="D10" s="87"/>
      <c r="E10" s="87"/>
      <c r="F10" s="87"/>
      <c r="G10" s="87"/>
    </row>
    <row r="11" spans="2:7" ht="29.4" thickBot="1" x14ac:dyDescent="0.35">
      <c r="B11" s="13" t="s">
        <v>67</v>
      </c>
      <c r="C11" s="146" t="s">
        <v>65</v>
      </c>
      <c r="D11" s="16" t="s">
        <v>6</v>
      </c>
      <c r="E11" s="147" t="s">
        <v>66</v>
      </c>
      <c r="F11" s="147" t="s">
        <v>6</v>
      </c>
      <c r="G11" s="147" t="s">
        <v>5</v>
      </c>
    </row>
    <row r="12" spans="2:7" ht="15" thickBot="1" x14ac:dyDescent="0.35">
      <c r="B12" s="69" t="s">
        <v>4</v>
      </c>
      <c r="C12" s="65">
        <v>623</v>
      </c>
      <c r="D12" s="68">
        <f>C12/$C$15/1</f>
        <v>0.77487562189054726</v>
      </c>
      <c r="E12" s="65">
        <v>9</v>
      </c>
      <c r="F12" s="83">
        <f>E12/$E$15/1</f>
        <v>0.75</v>
      </c>
      <c r="G12" s="84">
        <f>C12+E12</f>
        <v>632</v>
      </c>
    </row>
    <row r="13" spans="2:7" ht="15" thickBot="1" x14ac:dyDescent="0.35">
      <c r="B13" s="69" t="s">
        <v>112</v>
      </c>
      <c r="C13" s="65">
        <v>153</v>
      </c>
      <c r="D13" s="68">
        <f t="shared" ref="D13:D15" si="3">C13/$C$15/1</f>
        <v>0.19029850746268656</v>
      </c>
      <c r="E13" s="65">
        <v>3</v>
      </c>
      <c r="F13" s="83">
        <f t="shared" ref="F13:F15" si="4">E13/$E$15/1</f>
        <v>0.25</v>
      </c>
      <c r="G13" s="84">
        <f t="shared" ref="G13:G15" si="5">C13+E13</f>
        <v>156</v>
      </c>
    </row>
    <row r="14" spans="2:7" ht="15" thickBot="1" x14ac:dyDescent="0.35">
      <c r="B14" s="69" t="s">
        <v>28</v>
      </c>
      <c r="C14" s="65">
        <v>28</v>
      </c>
      <c r="D14" s="68">
        <f t="shared" si="3"/>
        <v>3.482587064676617E-2</v>
      </c>
      <c r="E14" s="65">
        <v>0</v>
      </c>
      <c r="F14" s="83">
        <f t="shared" si="4"/>
        <v>0</v>
      </c>
      <c r="G14" s="84">
        <f t="shared" si="5"/>
        <v>28</v>
      </c>
    </row>
    <row r="15" spans="2:7" ht="15" thickBot="1" x14ac:dyDescent="0.35">
      <c r="B15" s="88" t="s">
        <v>20</v>
      </c>
      <c r="C15" s="91">
        <f>SUM(C12:C14)</f>
        <v>804</v>
      </c>
      <c r="D15" s="68">
        <f t="shared" si="3"/>
        <v>1</v>
      </c>
      <c r="E15" s="91">
        <f>SUM(E12:E14)</f>
        <v>12</v>
      </c>
      <c r="F15" s="83">
        <f t="shared" si="4"/>
        <v>1</v>
      </c>
      <c r="G15" s="84">
        <f t="shared" si="5"/>
        <v>816</v>
      </c>
    </row>
    <row r="16" spans="2:7" s="24" customFormat="1" ht="12" x14ac:dyDescent="0.25">
      <c r="C16" s="85"/>
      <c r="D16" s="85"/>
      <c r="E16" s="85"/>
      <c r="F16" s="85"/>
      <c r="G16" s="85"/>
    </row>
    <row r="17" spans="2:7" ht="15" thickBot="1" x14ac:dyDescent="0.35">
      <c r="C17" s="86"/>
      <c r="D17" s="87"/>
      <c r="E17" s="87"/>
      <c r="F17" s="87"/>
      <c r="G17" s="87"/>
    </row>
    <row r="18" spans="2:7" ht="29.4" thickBot="1" x14ac:dyDescent="0.35">
      <c r="B18" s="13" t="s">
        <v>68</v>
      </c>
      <c r="C18" s="146" t="s">
        <v>65</v>
      </c>
      <c r="D18" s="16" t="s">
        <v>6</v>
      </c>
      <c r="E18" s="147" t="s">
        <v>66</v>
      </c>
      <c r="F18" s="147" t="s">
        <v>6</v>
      </c>
      <c r="G18" s="147" t="s">
        <v>5</v>
      </c>
    </row>
    <row r="19" spans="2:7" ht="15" thickBot="1" x14ac:dyDescent="0.35">
      <c r="B19" s="69" t="s">
        <v>69</v>
      </c>
      <c r="C19" s="77">
        <v>279</v>
      </c>
      <c r="D19" s="68">
        <f>C19/$C$22/1</f>
        <v>0.34701492537313433</v>
      </c>
      <c r="E19" s="65">
        <v>3</v>
      </c>
      <c r="F19" s="83">
        <f>E19/$E$22/1</f>
        <v>0.25</v>
      </c>
      <c r="G19" s="84">
        <f>C19+E19</f>
        <v>282</v>
      </c>
    </row>
    <row r="20" spans="2:7" ht="15" thickBot="1" x14ac:dyDescent="0.35">
      <c r="B20" s="69" t="s">
        <v>70</v>
      </c>
      <c r="C20" s="77">
        <v>383</v>
      </c>
      <c r="D20" s="68">
        <f t="shared" ref="D20:D22" si="6">C20/$C$22/1</f>
        <v>0.47636815920398012</v>
      </c>
      <c r="E20" s="65">
        <v>5</v>
      </c>
      <c r="F20" s="83">
        <f t="shared" ref="F20:F22" si="7">E20/$E$22/1</f>
        <v>0.41666666666666669</v>
      </c>
      <c r="G20" s="84">
        <f t="shared" ref="G20:G22" si="8">C20+E20</f>
        <v>388</v>
      </c>
    </row>
    <row r="21" spans="2:7" ht="15" thickBot="1" x14ac:dyDescent="0.35">
      <c r="B21" s="69" t="s">
        <v>71</v>
      </c>
      <c r="C21" s="89">
        <v>142</v>
      </c>
      <c r="D21" s="68">
        <f t="shared" si="6"/>
        <v>0.17661691542288557</v>
      </c>
      <c r="E21" s="65">
        <v>4</v>
      </c>
      <c r="F21" s="83">
        <f t="shared" si="7"/>
        <v>0.33333333333333331</v>
      </c>
      <c r="G21" s="84">
        <f t="shared" si="8"/>
        <v>146</v>
      </c>
    </row>
    <row r="22" spans="2:7" ht="15" thickBot="1" x14ac:dyDescent="0.35">
      <c r="B22" s="88" t="s">
        <v>20</v>
      </c>
      <c r="C22" s="92">
        <f>SUM(C19:C21)</f>
        <v>804</v>
      </c>
      <c r="D22" s="68">
        <f t="shared" si="6"/>
        <v>1</v>
      </c>
      <c r="E22" s="91">
        <f>SUM(E19:E21)</f>
        <v>12</v>
      </c>
      <c r="F22" s="83">
        <f t="shared" si="7"/>
        <v>1</v>
      </c>
      <c r="G22" s="84">
        <f t="shared" si="8"/>
        <v>816</v>
      </c>
    </row>
    <row r="23" spans="2:7" s="24" customFormat="1" ht="12" x14ac:dyDescent="0.25">
      <c r="C23" s="85"/>
      <c r="D23" s="85"/>
      <c r="E23" s="85"/>
      <c r="F23" s="85"/>
      <c r="G23" s="85"/>
    </row>
    <row r="24" spans="2:7" ht="15" thickBot="1" x14ac:dyDescent="0.35">
      <c r="C24" s="86"/>
      <c r="D24" s="87"/>
      <c r="E24" s="87"/>
      <c r="F24" s="87"/>
      <c r="G24" s="87"/>
    </row>
    <row r="25" spans="2:7" ht="29.4" thickBot="1" x14ac:dyDescent="0.35">
      <c r="B25" s="13" t="s">
        <v>72</v>
      </c>
      <c r="C25" s="146" t="s">
        <v>65</v>
      </c>
      <c r="D25" s="16" t="s">
        <v>6</v>
      </c>
      <c r="E25" s="147" t="s">
        <v>66</v>
      </c>
      <c r="F25" s="147" t="s">
        <v>6</v>
      </c>
      <c r="G25" s="147" t="s">
        <v>5</v>
      </c>
    </row>
    <row r="26" spans="2:7" ht="15" thickBot="1" x14ac:dyDescent="0.35">
      <c r="B26" s="69" t="s">
        <v>73</v>
      </c>
      <c r="C26" s="65">
        <v>699</v>
      </c>
      <c r="D26" s="68">
        <f>C26/$C$28/1</f>
        <v>0.86940298507462688</v>
      </c>
      <c r="E26" s="65">
        <v>11</v>
      </c>
      <c r="F26" s="83">
        <f>E26/$E$28/1</f>
        <v>0.91666666666666663</v>
      </c>
      <c r="G26" s="84">
        <f>C26+E26</f>
        <v>710</v>
      </c>
    </row>
    <row r="27" spans="2:7" ht="15" thickBot="1" x14ac:dyDescent="0.35">
      <c r="B27" s="69" t="s">
        <v>74</v>
      </c>
      <c r="C27" s="65">
        <v>105</v>
      </c>
      <c r="D27" s="68">
        <f t="shared" ref="D27:D28" si="9">C27/$C$28/1</f>
        <v>0.13059701492537312</v>
      </c>
      <c r="E27" s="65">
        <v>1</v>
      </c>
      <c r="F27" s="83">
        <f t="shared" ref="F27:F28" si="10">E27/$E$28/1</f>
        <v>8.3333333333333329E-2</v>
      </c>
      <c r="G27" s="84">
        <f t="shared" ref="G27:G28" si="11">C27+E27</f>
        <v>106</v>
      </c>
    </row>
    <row r="28" spans="2:7" ht="15" thickBot="1" x14ac:dyDescent="0.35">
      <c r="B28" s="88" t="s">
        <v>20</v>
      </c>
      <c r="C28" s="91">
        <f>SUM(C26:C27)</f>
        <v>804</v>
      </c>
      <c r="D28" s="68">
        <f t="shared" si="9"/>
        <v>1</v>
      </c>
      <c r="E28" s="91">
        <f>SUM(E26:E27)</f>
        <v>12</v>
      </c>
      <c r="F28" s="83">
        <f t="shared" si="10"/>
        <v>1</v>
      </c>
      <c r="G28" s="84">
        <f t="shared" si="11"/>
        <v>816</v>
      </c>
    </row>
    <row r="29" spans="2:7" s="24" customFormat="1" ht="12" x14ac:dyDescent="0.25">
      <c r="C29" s="85"/>
      <c r="D29" s="85"/>
      <c r="E29" s="85"/>
      <c r="F29" s="85"/>
      <c r="G29" s="85"/>
    </row>
    <row r="30" spans="2:7" ht="15" thickBot="1" x14ac:dyDescent="0.35"/>
    <row r="31" spans="2:7" ht="29.4" thickBot="1" x14ac:dyDescent="0.35">
      <c r="B31" s="13" t="s">
        <v>127</v>
      </c>
      <c r="C31" s="146" t="s">
        <v>65</v>
      </c>
      <c r="D31" s="16" t="s">
        <v>6</v>
      </c>
      <c r="E31" s="147" t="s">
        <v>66</v>
      </c>
      <c r="F31" s="147" t="s">
        <v>6</v>
      </c>
      <c r="G31" s="147" t="s">
        <v>5</v>
      </c>
    </row>
    <row r="32" spans="2:7" ht="15" thickBot="1" x14ac:dyDescent="0.35">
      <c r="B32" s="69" t="s">
        <v>33</v>
      </c>
      <c r="C32" s="65">
        <v>678</v>
      </c>
      <c r="D32" s="68">
        <f>C32/$C$35/1</f>
        <v>0.84328358208955223</v>
      </c>
      <c r="E32" s="65">
        <v>9</v>
      </c>
      <c r="F32" s="83">
        <f>E32/$E$35/1</f>
        <v>0.75</v>
      </c>
      <c r="G32" s="84">
        <f>C32+E32</f>
        <v>687</v>
      </c>
    </row>
    <row r="33" spans="2:7" ht="15" thickBot="1" x14ac:dyDescent="0.35">
      <c r="B33" s="69" t="s">
        <v>121</v>
      </c>
      <c r="C33" s="65">
        <v>85</v>
      </c>
      <c r="D33" s="68">
        <f t="shared" ref="D33:D34" si="12">C33/$C$35/1</f>
        <v>0.10572139303482588</v>
      </c>
      <c r="E33" s="65">
        <v>3</v>
      </c>
      <c r="F33" s="83">
        <f t="shared" ref="F33:F35" si="13">E33/$E$35/1</f>
        <v>0.25</v>
      </c>
      <c r="G33" s="84">
        <f t="shared" ref="G33:G35" si="14">C33+E33</f>
        <v>88</v>
      </c>
    </row>
    <row r="34" spans="2:7" ht="15" thickBot="1" x14ac:dyDescent="0.35">
      <c r="B34" s="69" t="s">
        <v>128</v>
      </c>
      <c r="C34" s="65">
        <v>41</v>
      </c>
      <c r="D34" s="68">
        <f t="shared" si="12"/>
        <v>5.0995024875621887E-2</v>
      </c>
      <c r="E34" s="65">
        <v>0</v>
      </c>
      <c r="F34" s="83">
        <f t="shared" si="13"/>
        <v>0</v>
      </c>
      <c r="G34" s="84">
        <f t="shared" si="14"/>
        <v>41</v>
      </c>
    </row>
    <row r="35" spans="2:7" ht="15" thickBot="1" x14ac:dyDescent="0.35">
      <c r="B35" s="88" t="s">
        <v>20</v>
      </c>
      <c r="C35" s="91">
        <f>SUM(C32:C34)</f>
        <v>804</v>
      </c>
      <c r="D35" s="68">
        <f>SUM(D32:D34)</f>
        <v>1</v>
      </c>
      <c r="E35" s="91">
        <f>SUM(E32:E34)</f>
        <v>12</v>
      </c>
      <c r="F35" s="83">
        <f t="shared" si="13"/>
        <v>1</v>
      </c>
      <c r="G35" s="84">
        <f t="shared" si="14"/>
        <v>816</v>
      </c>
    </row>
  </sheetData>
  <sheetProtection algorithmName="SHA-512" hashValue="jRgx7nZ8AaAJWUdCZapLdhheSEt5cjCtgvPmLzNl+oy/8pSfk8LBRoO72z0X2ySFXEFT8HaMd2mb3jWgm15WMg==" saltValue="Hc6aeegduue3GVe1P91Xkw==" spinCount="100000" sheet="1" objects="1" scenarios="1"/>
  <pageMargins left="0.7" right="0.7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882f4-ab92-463a-9735-8e5f6209ae03">
      <Value>2</Value>
    </TaxCatchAll>
    <IconOverlay xmlns="http://schemas.microsoft.com/sharepoint/v4" xsi:nil="true"/>
    <NAOProjectID xmlns="812882f4-ab92-463a-9735-8e5f6209ae03" xsi:nil="true"/>
    <n7671e4c739c4969bdb07cb1368e6fa9 xmlns="812882f4-ab92-463a-9735-8e5f6209ae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Core Strategic Services</TermName>
          <TermId xmlns="http://schemas.microsoft.com/office/infopath/2007/PartnerControls">a07fa229-3f87-4531-808b-42ad342dd26a</TermId>
        </TermInfo>
      </Terms>
    </n7671e4c739c4969bdb07cb1368e6fa9>
    <NAOonPremFilePath xmlns="812882f4-ab92-463a-9735-8e5f6209ae03" xsi:nil="true"/>
    <NAOProjectName xmlns="812882f4-ab92-463a-9735-8e5f6209ae03" xsi:nil="true"/>
    <_dlc_DocId xmlns="812882f4-ab92-463a-9735-8e5f6209ae03">TMHR-267657407-149451</_dlc_DocId>
    <_dlc_DocIdUrl xmlns="812882f4-ab92-463a-9735-8e5f6209ae03">
      <Url>https://nationalauditoffice.sharepoint.com/sites/TMHR/_layouts/15/DocIdRedir.aspx?ID=TMHR-267657407-149451</Url>
      <Description>TMHR-267657407-149451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AO Document" ma:contentTypeID="0x0101008B3E9B1E8BB4AE469C1F14D08B8908CB0100E4DE97C0CCB71B4E882EEFD8C10D42FB" ma:contentTypeVersion="17" ma:contentTypeDescription="Create a new document." ma:contentTypeScope="" ma:versionID="e6f0631be69f48f0752a9ac7f00f5c68">
  <xsd:schema xmlns:xsd="http://www.w3.org/2001/XMLSchema" xmlns:xs="http://www.w3.org/2001/XMLSchema" xmlns:p="http://schemas.microsoft.com/office/2006/metadata/properties" xmlns:ns1="http://schemas.microsoft.com/sharepoint/v3" xmlns:ns2="812882f4-ab92-463a-9735-8e5f6209ae03" xmlns:ns3="b0579936-9fdd-461c-b45b-29b5cdbb63b5" xmlns:ns4="http://schemas.microsoft.com/sharepoint/v4" targetNamespace="http://schemas.microsoft.com/office/2006/metadata/properties" ma:root="true" ma:fieldsID="d3f3f3722b4a53d3b8d264dac5a0d8a7" ns1:_="" ns2:_="" ns3:_="" ns4:_="">
    <xsd:import namespace="http://schemas.microsoft.com/sharepoint/v3"/>
    <xsd:import namespace="812882f4-ab92-463a-9735-8e5f6209ae03"/>
    <xsd:import namespace="b0579936-9fdd-461c-b45b-29b5cdbb63b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AOProjectID" minOccurs="0"/>
                <xsd:element ref="ns2:NAOProjectName" minOccurs="0"/>
                <xsd:element ref="ns2:n7671e4c739c4969bdb07cb1368e6fa9" minOccurs="0"/>
                <xsd:element ref="ns2:TaxCatchAll" minOccurs="0"/>
                <xsd:element ref="ns2:TaxCatchAllLabel" minOccurs="0"/>
                <xsd:element ref="ns2:NAOonPremFilePath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882f4-ab92-463a-9735-8e5f6209ae03" elementFormDefault="qualified">
    <xsd:import namespace="http://schemas.microsoft.com/office/2006/documentManagement/types"/>
    <xsd:import namespace="http://schemas.microsoft.com/office/infopath/2007/PartnerControls"/>
    <xsd:element name="NAOProjectID" ma:index="8" nillable="true" ma:displayName="Project ID" ma:internalName="NAOProjectID">
      <xsd:simpleType>
        <xsd:restriction base="dms:Text"/>
      </xsd:simpleType>
    </xsd:element>
    <xsd:element name="NAOProjectName" ma:index="9" nillable="true" ma:displayName="Project Name" ma:internalName="NAOProjectName">
      <xsd:simpleType>
        <xsd:restriction base="dms:Text"/>
      </xsd:simpleType>
    </xsd:element>
    <xsd:element name="n7671e4c739c4969bdb07cb1368e6fa9" ma:index="10" nillable="true" ma:taxonomy="true" ma:internalName="n7671e4c739c4969bdb07cb1368e6fa9" ma:taxonomyFieldName="NAOCluster" ma:displayName="Group" ma:readOnly="false" ma:default="" ma:fieldId="{77671e4c-739c-4969-bdb0-7cb1368e6fa9}" ma:sspId="d7be2620-9bcb-4da7-afa1-29b1f21a0e7f" ma:termSetId="694af1db-1d64-49bd-9c07-f701fa3d4b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ab6c1c10-64b3-41ef-be16-e3d880ecdec5}" ma:internalName="TaxCatchAll" ma:showField="CatchAllData" ma:web="812882f4-ab92-463a-9735-8e5f6209a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ab6c1c10-64b3-41ef-be16-e3d880ecdec5}" ma:internalName="TaxCatchAllLabel" ma:readOnly="true" ma:showField="CatchAllDataLabel" ma:web="812882f4-ab92-463a-9735-8e5f6209a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AOonPremFilePath" ma:index="14" nillable="true" ma:displayName="OnPrem FilePath" ma:internalName="NAOonPremFilePath">
      <xsd:simpleType>
        <xsd:restriction base="dms:Text"/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9936-9fdd-461c-b45b-29b5cdbb6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9F6C8-B950-4203-9C13-216C27EF7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E479F-6703-44BD-97C0-E12738F3D53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2882f4-ab92-463a-9735-8e5f6209ae03"/>
    <ds:schemaRef ds:uri="http://purl.org/dc/terms/"/>
    <ds:schemaRef ds:uri="http://schemas.microsoft.com/office/infopath/2007/PartnerControls"/>
    <ds:schemaRef ds:uri="http://schemas.microsoft.com/sharepoint/v4"/>
    <ds:schemaRef ds:uri="b0579936-9fdd-461c-b45b-29b5cdbb63b5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51E55D-8A5A-4CF4-B790-B40711E3B68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1B90C19-6472-4EBA-805C-16F2381B3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2882f4-ab92-463a-9735-8e5f6209ae03"/>
    <ds:schemaRef ds:uri="b0579936-9fdd-461c-b45b-29b5cdbb63b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Workforce 1</vt:lpstr>
      <vt:lpstr>Workforce 2</vt:lpstr>
      <vt:lpstr>Graduate Recruitment </vt:lpstr>
      <vt:lpstr>Experienced hire recruitment</vt:lpstr>
      <vt:lpstr>Applications for promotions</vt:lpstr>
      <vt:lpstr>Promotions</vt:lpstr>
      <vt:lpstr>Appraisals- ratings</vt:lpstr>
    </vt:vector>
  </TitlesOfParts>
  <Company>National Audit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 Equality Information 2021 FINAL</dc:title>
  <dc:creator>TAYLOR, Sam</dc:creator>
  <cp:lastModifiedBy>BROWNE, Naomi</cp:lastModifiedBy>
  <cp:lastPrinted>2019-03-26T14:31:39Z</cp:lastPrinted>
  <dcterms:created xsi:type="dcterms:W3CDTF">2017-04-13T15:15:34Z</dcterms:created>
  <dcterms:modified xsi:type="dcterms:W3CDTF">2021-09-23T09:30:29Z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0x0101008B3E9B1E8BB4AE469C1F14D08B8908CB0100E4DE97C0CCB71B4E882EEFD8C10D42FB</vt:lpwstr>
  </property>
  <property fmtid="{D5CDD505-2E9C-101B-9397-08002B2CF9AE}" pid="3" name="_dlc_DocIdItemGuid">
    <vt:lpwstr>d1a783c1-72f7-4603-8d5f-5b78032c3840</vt:lpwstr>
  </property>
  <property fmtid="{D5CDD505-2E9C-101B-9397-08002B2CF9AE}" pid="4" name="Secondary Organisations">
    <vt:lpwstr/>
  </property>
  <property fmtid="{D5CDD505-2E9C-101B-9397-08002B2CF9AE}" pid="5" name="Order">
    <vt:r8>9363200</vt:r8>
  </property>
  <property fmtid="{D5CDD505-2E9C-101B-9397-08002B2CF9AE}" pid="6" name="ked9ab204e5a49668c18b0d2692eef1d">
    <vt:lpwstr/>
  </property>
  <property fmtid="{D5CDD505-2E9C-101B-9397-08002B2CF9AE}" pid="7" name="NAOSubject">
    <vt:lpwstr/>
  </property>
  <property fmtid="{D5CDD505-2E9C-101B-9397-08002B2CF9AE}" pid="8" name="PrimarySubject">
    <vt:lpwstr>15;#Diversity|a24c935e-a755-4232-9f77-9b62effa0474</vt:lpwstr>
  </property>
  <property fmtid="{D5CDD505-2E9C-101B-9397-08002B2CF9AE}" pid="9" name="m7579f702bdd46d0900a361f01f97131">
    <vt:lpwstr/>
  </property>
  <property fmtid="{D5CDD505-2E9C-101B-9397-08002B2CF9AE}" pid="10" name="Forreviewby">
    <vt:lpwstr/>
  </property>
  <property fmtid="{D5CDD505-2E9C-101B-9397-08002B2CF9AE}" pid="11" name="CoverageYear">
    <vt:lpwstr/>
  </property>
  <property fmtid="{D5CDD505-2E9C-101B-9397-08002B2CF9AE}" pid="12" name="CorporateTeam">
    <vt:lpwstr/>
  </property>
  <property fmtid="{D5CDD505-2E9C-101B-9397-08002B2CF9AE}" pid="13" name="NAOCluster">
    <vt:lpwstr>2;#Core Strategic Services|a07fa229-3f87-4531-808b-42ad342dd26a</vt:lpwstr>
  </property>
</Properties>
</file>